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40" yWindow="-60" windowWidth="7860" windowHeight="12015" tabRatio="903" activeTab="1"/>
  </bookViews>
  <sheets>
    <sheet name="Total Gas Commodity" sheetId="3" r:id="rId1"/>
    <sheet name="Nicor Enerchange" sheetId="14" r:id="rId2"/>
    <sheet name="Nicor-001" sheetId="5" r:id="rId3"/>
    <sheet name="Nicor-002" sheetId="6" r:id="rId4"/>
    <sheet name="Nicor-004" sheetId="7" r:id="rId5"/>
    <sheet name="Nicor-005" sheetId="8" r:id="rId6"/>
    <sheet name="Nicor-007" sheetId="9" r:id="rId7"/>
    <sheet name="Nicor-020" sheetId="10" r:id="rId8"/>
    <sheet name="Nicor-029" sheetId="11" r:id="rId9"/>
    <sheet name="Nicor-51" sheetId="13" r:id="rId10"/>
    <sheet name="Nicor-098" sheetId="12" r:id="rId11"/>
  </sheets>
  <definedNames>
    <definedName name="_xlnm._FilterDatabase" localSheetId="3" hidden="1">'Nicor-002'!$A$5:$H$69</definedName>
    <definedName name="_xlnm._FilterDatabase" localSheetId="4" hidden="1">'Nicor-004'!$A$5:$H$5</definedName>
    <definedName name="_xlnm._FilterDatabase" localSheetId="5" hidden="1">'Nicor-005'!$A$5:$H$5</definedName>
    <definedName name="_xlnm._FilterDatabase" localSheetId="6" hidden="1">'Nicor-007'!$A$5:$H$269</definedName>
    <definedName name="_xlnm.Print_Area" localSheetId="6">'Nicor-007'!$A$1:$H$269</definedName>
    <definedName name="_xlnm.Print_Titles" localSheetId="6">'Nicor-007'!$1:$5</definedName>
  </definedNames>
  <calcPr calcId="145621"/>
</workbook>
</file>

<file path=xl/calcChain.xml><?xml version="1.0" encoding="utf-8"?>
<calcChain xmlns="http://schemas.openxmlformats.org/spreadsheetml/2006/main">
  <c r="H26" i="3" l="1"/>
  <c r="H4" i="3"/>
  <c r="E25" i="14"/>
  <c r="F24" i="3" s="1"/>
  <c r="E24" i="14"/>
  <c r="F23" i="3" s="1"/>
  <c r="E21" i="14"/>
  <c r="F20" i="3" s="1"/>
  <c r="E19" i="14"/>
  <c r="F18" i="3" s="1"/>
  <c r="E18" i="14"/>
  <c r="F17" i="3" s="1"/>
  <c r="E17" i="14"/>
  <c r="F16" i="3" s="1"/>
  <c r="E16" i="14"/>
  <c r="F15" i="3" s="1"/>
  <c r="E15" i="14"/>
  <c r="F14" i="3" s="1"/>
  <c r="E13" i="14"/>
  <c r="F12" i="3" s="1"/>
  <c r="E11" i="14"/>
  <c r="F10" i="3" s="1"/>
  <c r="E10" i="14"/>
  <c r="F9" i="3" s="1"/>
  <c r="F22" i="14"/>
  <c r="F20" i="14"/>
  <c r="F12" i="14"/>
  <c r="G22" i="14"/>
  <c r="G20" i="14"/>
  <c r="G12" i="14"/>
  <c r="T29" i="14"/>
  <c r="S29" i="14"/>
  <c r="E28" i="14"/>
  <c r="F27" i="3" s="1"/>
  <c r="E27" i="14"/>
  <c r="F26" i="3" s="1"/>
  <c r="E26" i="14"/>
  <c r="F25" i="3" s="1"/>
  <c r="E23" i="14"/>
  <c r="F22" i="3" s="1"/>
  <c r="R22" i="14"/>
  <c r="Q22" i="14"/>
  <c r="P22" i="14"/>
  <c r="O22" i="14"/>
  <c r="N22" i="14"/>
  <c r="M22" i="14"/>
  <c r="L22" i="14"/>
  <c r="K22" i="14"/>
  <c r="J22" i="14"/>
  <c r="I22" i="14"/>
  <c r="H22" i="14"/>
  <c r="R20" i="14"/>
  <c r="Q20" i="14"/>
  <c r="P20" i="14"/>
  <c r="O20" i="14"/>
  <c r="N20" i="14"/>
  <c r="M20" i="14"/>
  <c r="L20" i="14"/>
  <c r="K20" i="14"/>
  <c r="J20" i="14"/>
  <c r="I20" i="14"/>
  <c r="H20" i="14"/>
  <c r="E14" i="14"/>
  <c r="F13" i="3" s="1"/>
  <c r="R12" i="14"/>
  <c r="Q12" i="14"/>
  <c r="P12" i="14"/>
  <c r="O12" i="14"/>
  <c r="N12" i="14"/>
  <c r="M12" i="14"/>
  <c r="L12" i="14"/>
  <c r="K12" i="14"/>
  <c r="J12" i="14"/>
  <c r="I12" i="14"/>
  <c r="H12" i="14"/>
  <c r="E9" i="14"/>
  <c r="E8" i="14"/>
  <c r="E7" i="14"/>
  <c r="E6" i="14"/>
  <c r="E5" i="14"/>
  <c r="E4" i="14"/>
  <c r="F29" i="12"/>
  <c r="F22" i="13"/>
  <c r="H25" i="3" s="1"/>
  <c r="F14" i="11"/>
  <c r="H22" i="3" s="1"/>
  <c r="F22" i="10"/>
  <c r="H18" i="3" s="1"/>
  <c r="F271" i="9"/>
  <c r="H9" i="3" s="1"/>
  <c r="F273" i="8"/>
  <c r="H7" i="3" s="1"/>
  <c r="F243" i="7"/>
  <c r="H6" i="3" s="1"/>
  <c r="F16" i="5"/>
  <c r="H3" i="3" s="1"/>
  <c r="G29" i="14" l="1"/>
  <c r="E20" i="14"/>
  <c r="F19" i="3" s="1"/>
  <c r="C19" i="3" s="1"/>
  <c r="E22" i="14"/>
  <c r="F21" i="3" s="1"/>
  <c r="C21" i="3" s="1"/>
  <c r="K29" i="14"/>
  <c r="M29" i="14"/>
  <c r="O29" i="14"/>
  <c r="H29" i="14"/>
  <c r="J29" i="14"/>
  <c r="L29" i="14"/>
  <c r="N29" i="14"/>
  <c r="P29" i="14"/>
  <c r="R29" i="14"/>
  <c r="Q29" i="14"/>
  <c r="I29" i="14"/>
  <c r="F29" i="14"/>
  <c r="E12" i="14"/>
  <c r="F11" i="3" s="1"/>
  <c r="C11" i="3" s="1"/>
  <c r="C27" i="3"/>
  <c r="C26" i="3"/>
  <c r="C25" i="3"/>
  <c r="C24" i="3"/>
  <c r="C23" i="3"/>
  <c r="C22" i="3"/>
  <c r="C20" i="3"/>
  <c r="C18" i="3"/>
  <c r="C17" i="3"/>
  <c r="C16" i="3"/>
  <c r="C15" i="3"/>
  <c r="C14" i="3"/>
  <c r="C13" i="3"/>
  <c r="C12" i="3"/>
  <c r="C10" i="3"/>
  <c r="C9" i="3"/>
  <c r="C8" i="3"/>
  <c r="C7" i="3"/>
  <c r="C6" i="3"/>
  <c r="C5" i="3"/>
  <c r="H29" i="3"/>
  <c r="C4" i="3"/>
  <c r="C3" i="3"/>
  <c r="F29" i="3" l="1"/>
  <c r="E29" i="14"/>
  <c r="C29" i="3"/>
</calcChain>
</file>

<file path=xl/sharedStrings.xml><?xml version="1.0" encoding="utf-8"?>
<sst xmlns="http://schemas.openxmlformats.org/spreadsheetml/2006/main" count="2508" uniqueCount="1415">
  <si>
    <t>Nicor</t>
  </si>
  <si>
    <t>Consumption
(Therms)</t>
  </si>
  <si>
    <t>Cost</t>
  </si>
  <si>
    <t>IL25-01</t>
  </si>
  <si>
    <t>Daniel P. Bergen</t>
  </si>
  <si>
    <t>IL25-02</t>
  </si>
  <si>
    <t>John Mackler Homes</t>
  </si>
  <si>
    <t>IL25-03</t>
  </si>
  <si>
    <t>Robert J Allison</t>
  </si>
  <si>
    <t>IL25-04</t>
  </si>
  <si>
    <t>Richard Flowers</t>
  </si>
  <si>
    <t>IL25-05</t>
  </si>
  <si>
    <t>Sunrise Apartments</t>
  </si>
  <si>
    <t>IL25-06</t>
  </si>
  <si>
    <t>Celina Blacke Homes</t>
  </si>
  <si>
    <t>IL25-07</t>
  </si>
  <si>
    <t>Vera Yates</t>
  </si>
  <si>
    <t>IL25-08</t>
  </si>
  <si>
    <t>Edward Brown</t>
  </si>
  <si>
    <t>IL25-09</t>
  </si>
  <si>
    <t>Golden Towers I</t>
  </si>
  <si>
    <t>IL25-11</t>
  </si>
  <si>
    <t>Huntington Apartments</t>
  </si>
  <si>
    <t>IL25-12</t>
  </si>
  <si>
    <t>Edward Willett</t>
  </si>
  <si>
    <t>IL25-13</t>
  </si>
  <si>
    <t>Juniper Towers</t>
  </si>
  <si>
    <t>IL25-15</t>
  </si>
  <si>
    <t>Armond King</t>
  </si>
  <si>
    <t>IL25-18</t>
  </si>
  <si>
    <t>Franklin Towers</t>
  </si>
  <si>
    <t>IL25-19</t>
  </si>
  <si>
    <t>Jane Perlman</t>
  </si>
  <si>
    <t>IL25-20</t>
  </si>
  <si>
    <t>Henrich House</t>
  </si>
  <si>
    <t>IL25-22</t>
  </si>
  <si>
    <t>Golden Towers II</t>
  </si>
  <si>
    <t>IL25-23</t>
  </si>
  <si>
    <t>Albert Goedke</t>
  </si>
  <si>
    <t>IL25-24</t>
  </si>
  <si>
    <t>Turlington West</t>
  </si>
  <si>
    <t>IL25-29</t>
  </si>
  <si>
    <t>Evanston Scattered Sites</t>
  </si>
  <si>
    <t>IL25-30</t>
  </si>
  <si>
    <t>Wheeling Tower</t>
  </si>
  <si>
    <t>IL25-31</t>
  </si>
  <si>
    <t>Victor Walchirk</t>
  </si>
  <si>
    <t>IL25-51</t>
  </si>
  <si>
    <t>Summit</t>
  </si>
  <si>
    <t>IL25-98</t>
  </si>
  <si>
    <t>IL25-99</t>
  </si>
  <si>
    <t>Wheeling Scattered Sites</t>
  </si>
  <si>
    <t>Consumption (Therms)</t>
  </si>
  <si>
    <t>Total:</t>
  </si>
  <si>
    <t>Nicor Enerchange</t>
  </si>
  <si>
    <t>May 2016 - May 2017 
Total GAS Commodity</t>
  </si>
  <si>
    <t>Gas</t>
  </si>
  <si>
    <t>METER INFORMATION</t>
  </si>
  <si>
    <t>VENDOR NAME</t>
  </si>
  <si>
    <t>ACCOUNT</t>
  </si>
  <si>
    <t>ADDRESS</t>
  </si>
  <si>
    <t>DATE</t>
  </si>
  <si>
    <t>USAGE</t>
  </si>
  <si>
    <t>METER READING</t>
  </si>
  <si>
    <t>Check #</t>
  </si>
  <si>
    <t>FROM</t>
  </si>
  <si>
    <t>TO</t>
  </si>
  <si>
    <t>Beginning</t>
  </si>
  <si>
    <t>Ending</t>
  </si>
  <si>
    <t>NICOR GAS</t>
  </si>
  <si>
    <t>03-98-66-3771 2</t>
  </si>
  <si>
    <t>1542 ARNOLD ST</t>
  </si>
  <si>
    <t>5748 A</t>
  </si>
  <si>
    <t>5787 A</t>
  </si>
  <si>
    <t>5817 E</t>
  </si>
  <si>
    <t>5841 FA</t>
  </si>
  <si>
    <t>08-39-66-7393 4</t>
  </si>
  <si>
    <t>1544 ARNOLD ST</t>
  </si>
  <si>
    <t>22-75-77-2712 2</t>
  </si>
  <si>
    <t>347 E. 16TH ST</t>
  </si>
  <si>
    <t>79-83-68-8272 4</t>
  </si>
  <si>
    <t>341 E 16TH ST</t>
  </si>
  <si>
    <t>94-10-60-5478 9</t>
  </si>
  <si>
    <t>1540 ARNOLD ST #1</t>
  </si>
  <si>
    <t>96-51-09-7131 8</t>
  </si>
  <si>
    <t>337 E 16TH ST</t>
  </si>
  <si>
    <t>01-29-69-0033 3</t>
  </si>
  <si>
    <t>1108 5TH AVE APT B</t>
  </si>
  <si>
    <t>2570 A</t>
  </si>
  <si>
    <t>2644 E</t>
  </si>
  <si>
    <t>2811 E</t>
  </si>
  <si>
    <t>2570 FA</t>
  </si>
  <si>
    <t>03-30-90-4340 8</t>
  </si>
  <si>
    <t>1102 5TH Ave</t>
  </si>
  <si>
    <t>443 E</t>
  </si>
  <si>
    <t>773 A</t>
  </si>
  <si>
    <t>843 E</t>
  </si>
  <si>
    <t>1053 FA</t>
  </si>
  <si>
    <t>03-52-63-7294 5</t>
  </si>
  <si>
    <t>1100 5TH AVE #A</t>
  </si>
  <si>
    <t>301 E 12TH ST</t>
  </si>
  <si>
    <t>06-45-12-9424 0</t>
  </si>
  <si>
    <t>1106 5TH AVE #A</t>
  </si>
  <si>
    <t>06-59-22-4792 5</t>
  </si>
  <si>
    <t>1108 5TH AVE APT A</t>
  </si>
  <si>
    <t>11-75-39-7788 0</t>
  </si>
  <si>
    <t>295 E 12TH ST</t>
  </si>
  <si>
    <t>14-47-03-2346 1</t>
  </si>
  <si>
    <t>1102 5TH AVE #A</t>
  </si>
  <si>
    <t>1045 E</t>
  </si>
  <si>
    <t>1111 E</t>
  </si>
  <si>
    <t>1137 A</t>
  </si>
  <si>
    <t>1226 E</t>
  </si>
  <si>
    <t>1274 A</t>
  </si>
  <si>
    <t>1283 FE</t>
  </si>
  <si>
    <t>16-27-67-9139 5</t>
  </si>
  <si>
    <t>1108 5TH AVE</t>
  </si>
  <si>
    <t>17-33-19-1985 6</t>
  </si>
  <si>
    <t>281 E 12TH ST</t>
  </si>
  <si>
    <t>17-52-74-2572 6</t>
  </si>
  <si>
    <t>1100 5TH Ave #A</t>
  </si>
  <si>
    <t>18-44-09-0294 0</t>
  </si>
  <si>
    <t>1112 5TH AVE APT A</t>
  </si>
  <si>
    <t>22-16-43-3290 4</t>
  </si>
  <si>
    <t>1118 5th Ave,B</t>
  </si>
  <si>
    <t>22-34-31-3909 7</t>
  </si>
  <si>
    <t xml:space="preserve">1116 5TH AVE </t>
  </si>
  <si>
    <t>24-69-20-8728 1</t>
  </si>
  <si>
    <t>1102 5TH Ave #A</t>
  </si>
  <si>
    <t>28-73-95-1847 1</t>
  </si>
  <si>
    <t>1112 5TH AVE</t>
  </si>
  <si>
    <t>32-45-90-4300 9</t>
  </si>
  <si>
    <t>1120 5TH AVE A</t>
  </si>
  <si>
    <t>33-72-83-9039 5</t>
  </si>
  <si>
    <t xml:space="preserve">1116 5TH AVE  </t>
  </si>
  <si>
    <t>34-31-70-5725 4</t>
  </si>
  <si>
    <t>1100 5TH Ave #1</t>
  </si>
  <si>
    <t>36-61-51-5353 7</t>
  </si>
  <si>
    <t>1114 5TH AVE</t>
  </si>
  <si>
    <t>37-07-13-3842 2</t>
  </si>
  <si>
    <t>969 E</t>
  </si>
  <si>
    <t>1002 FA</t>
  </si>
  <si>
    <t>39-65-75-8034 4</t>
  </si>
  <si>
    <t>1124 5TH Ave A</t>
  </si>
  <si>
    <t>47-67-51-4609 7</t>
  </si>
  <si>
    <t>283 E 12TH ST</t>
  </si>
  <si>
    <t>52-17-15-4111 4</t>
  </si>
  <si>
    <t>1118 5TH AVE</t>
  </si>
  <si>
    <t>53-01-38-1726 6</t>
  </si>
  <si>
    <t>1138 5TH Ave</t>
  </si>
  <si>
    <t>57-46-29-9479 9</t>
  </si>
  <si>
    <t>293 E 12TH ST</t>
  </si>
  <si>
    <t>59-02-84-3157 1</t>
  </si>
  <si>
    <t>1104 5TH Ave</t>
  </si>
  <si>
    <t>59-91-93-7935 0</t>
  </si>
  <si>
    <t>1124 5TH AVE</t>
  </si>
  <si>
    <t>61-58-78-5857 4</t>
  </si>
  <si>
    <t>303 E 12TH ST</t>
  </si>
  <si>
    <t>61-60-76-9982 6</t>
  </si>
  <si>
    <t>2580 E</t>
  </si>
  <si>
    <t>2590 E</t>
  </si>
  <si>
    <t>63-66-20-4658 8</t>
  </si>
  <si>
    <t>1118 5th Ave,A</t>
  </si>
  <si>
    <t>67-49-43-8005 7</t>
  </si>
  <si>
    <t>1120 5TH AVE B</t>
  </si>
  <si>
    <t>73-14-77-4906 0</t>
  </si>
  <si>
    <t>75-88-93-5476 9</t>
  </si>
  <si>
    <t>1110 5TH AVE #B</t>
  </si>
  <si>
    <t>76-50-46-2419 8</t>
  </si>
  <si>
    <t>285 E 12TH ST</t>
  </si>
  <si>
    <t>77-29-57-7773 2</t>
  </si>
  <si>
    <t>1106 5TH AVE</t>
  </si>
  <si>
    <t>81-61-30-4472 6</t>
  </si>
  <si>
    <t>83-03-55-3197 5</t>
  </si>
  <si>
    <t>1116 5TH AVE A</t>
  </si>
  <si>
    <t>84-16-01-9541 2</t>
  </si>
  <si>
    <t>287 E 12TH ST</t>
  </si>
  <si>
    <t>84-18-82-1445 0</t>
  </si>
  <si>
    <t>1140 5TH AVE</t>
  </si>
  <si>
    <t>84-28-49-2031 5</t>
  </si>
  <si>
    <t>297 E 12TH ST</t>
  </si>
  <si>
    <t>88-43-44-5269 9</t>
  </si>
  <si>
    <t>1120 5TH AVE</t>
  </si>
  <si>
    <t>93-92-34-4402 5</t>
  </si>
  <si>
    <t>94-48-33-0046 6</t>
  </si>
  <si>
    <t>1122 5TH A</t>
  </si>
  <si>
    <t>95-08-83-0197 3</t>
  </si>
  <si>
    <t>96-55-54-5269 5</t>
  </si>
  <si>
    <t>1114 5TH AVE APT A</t>
  </si>
  <si>
    <t>7673 E</t>
  </si>
  <si>
    <t>7689 FA</t>
  </si>
  <si>
    <t>2604 E</t>
  </si>
  <si>
    <t>00-14-41-0510 3</t>
  </si>
  <si>
    <t>13944 S GRACE AVE</t>
  </si>
  <si>
    <t>04-13-55-5943 5</t>
  </si>
  <si>
    <t>13911 S GRACE AVE</t>
  </si>
  <si>
    <t>06-37-16-6874 7</t>
  </si>
  <si>
    <t>13958 S GRACE</t>
  </si>
  <si>
    <t>06-61-71-0289 9</t>
  </si>
  <si>
    <t>13936 S GRACE</t>
  </si>
  <si>
    <t>5567 A</t>
  </si>
  <si>
    <t>5595 E</t>
  </si>
  <si>
    <t>5621 E</t>
  </si>
  <si>
    <t>5634 FE</t>
  </si>
  <si>
    <t>5567 FE</t>
  </si>
  <si>
    <t>08-87-27-5740 9</t>
  </si>
  <si>
    <t>13934 S GRACE</t>
  </si>
  <si>
    <t>5150 E</t>
  </si>
  <si>
    <t>5200 A</t>
  </si>
  <si>
    <t>5443 E</t>
  </si>
  <si>
    <t>5362 A</t>
  </si>
  <si>
    <t>5466 E</t>
  </si>
  <si>
    <t>5407 A</t>
  </si>
  <si>
    <t>09-71-19-4029 7</t>
  </si>
  <si>
    <t>13910 S GRACE</t>
  </si>
  <si>
    <t>1916 A</t>
  </si>
  <si>
    <t>1936 E</t>
  </si>
  <si>
    <t>1955 E</t>
  </si>
  <si>
    <t>1975 E</t>
  </si>
  <si>
    <t>1832 A</t>
  </si>
  <si>
    <t>1870 E</t>
  </si>
  <si>
    <t>1885 A</t>
  </si>
  <si>
    <t>1963 FA</t>
  </si>
  <si>
    <t>11-25-17-4174 7</t>
  </si>
  <si>
    <t>13998 S GRACE</t>
  </si>
  <si>
    <t>5897 A</t>
  </si>
  <si>
    <t>5897 FE</t>
  </si>
  <si>
    <t>11-35-69-5949 1</t>
  </si>
  <si>
    <t>13958 S GRACE AVE</t>
  </si>
  <si>
    <t>13958 S Grace Ave</t>
  </si>
  <si>
    <t>11-57-05-3767 7</t>
  </si>
  <si>
    <t>13993 S GRACE AVE</t>
  </si>
  <si>
    <t>11-58-92-1891 3</t>
  </si>
  <si>
    <t>13929 S GRACE AVE</t>
  </si>
  <si>
    <t>14-29-06-6101 7</t>
  </si>
  <si>
    <t>13930 S GRACE AVE</t>
  </si>
  <si>
    <t>15-24-07-9907 0</t>
  </si>
  <si>
    <t>13923 S GRACE</t>
  </si>
  <si>
    <t>3588 E</t>
  </si>
  <si>
    <t>3598 E</t>
  </si>
  <si>
    <t>3554 E</t>
  </si>
  <si>
    <t>3570 A</t>
  </si>
  <si>
    <t>3573 FE</t>
  </si>
  <si>
    <t>15-24-82-4021 8</t>
  </si>
  <si>
    <t>17-77-31-6100 9</t>
  </si>
  <si>
    <t>13904 S FINLEY</t>
  </si>
  <si>
    <t>25.90</t>
  </si>
  <si>
    <t>4814 E</t>
  </si>
  <si>
    <t>4839 E</t>
  </si>
  <si>
    <t>20.70</t>
  </si>
  <si>
    <t>4834 A</t>
  </si>
  <si>
    <t>14.49</t>
  </si>
  <si>
    <t>4848 E</t>
  </si>
  <si>
    <t>7.24</t>
  </si>
  <si>
    <t>4841 FA</t>
  </si>
  <si>
    <t>18-08-89-3877 6</t>
  </si>
  <si>
    <t>13972 S GRACE</t>
  </si>
  <si>
    <t>18-15-15-8765 8</t>
  </si>
  <si>
    <t>13991 S GRACE</t>
  </si>
  <si>
    <t>19-93-74-4851 2</t>
  </si>
  <si>
    <t>13975 S GRACE</t>
  </si>
  <si>
    <t>21-52-12-8607 6</t>
  </si>
  <si>
    <t>13920 S GRACE</t>
  </si>
  <si>
    <t>22-16-14-0083 7</t>
  </si>
  <si>
    <t>13934 S GRACE AVE</t>
  </si>
  <si>
    <t>23-07-08-4002 2</t>
  </si>
  <si>
    <t>13988 S GRACE AVE</t>
  </si>
  <si>
    <t>4693 E</t>
  </si>
  <si>
    <t>4793 A</t>
  </si>
  <si>
    <t>4860 E</t>
  </si>
  <si>
    <t>4871 A</t>
  </si>
  <si>
    <t>22-63-56-1600 0</t>
  </si>
  <si>
    <t>13906 S. FINLEY AVE</t>
  </si>
  <si>
    <t xml:space="preserve">13988 S GRACE </t>
  </si>
  <si>
    <t>4901 E</t>
  </si>
  <si>
    <t>23-59-36-4462 0</t>
  </si>
  <si>
    <t xml:space="preserve">13917 S GRACE </t>
  </si>
  <si>
    <t>780 A</t>
  </si>
  <si>
    <t>781 A</t>
  </si>
  <si>
    <t>781 E</t>
  </si>
  <si>
    <t>786 A</t>
  </si>
  <si>
    <t>787 E</t>
  </si>
  <si>
    <t>789 FE</t>
  </si>
  <si>
    <t>24-66-52-2185 9</t>
  </si>
  <si>
    <t>13926 S GRACE</t>
  </si>
  <si>
    <t>25-98-96-1229 3</t>
  </si>
  <si>
    <t xml:space="preserve">13939 S GRACE AVE </t>
  </si>
  <si>
    <t>27-89-34-5514 0</t>
  </si>
  <si>
    <t>13924 S GRACE AVE</t>
  </si>
  <si>
    <t>30-29-10-0593 9</t>
  </si>
  <si>
    <t>13946 S GRACE</t>
  </si>
  <si>
    <t>30-00-18-0769 9</t>
  </si>
  <si>
    <t>13982 S. GRACE AVE</t>
  </si>
  <si>
    <t>31-02-24-9788 2</t>
  </si>
  <si>
    <t>13970 S GRACE AVE</t>
  </si>
  <si>
    <t>31-31-90-6812 3</t>
  </si>
  <si>
    <t>13902 S FINLEY AVE</t>
  </si>
  <si>
    <t>31-35-91-4843 9</t>
  </si>
  <si>
    <t>13972 S GRACE AVE</t>
  </si>
  <si>
    <t>1913 A</t>
  </si>
  <si>
    <t>1919 FE</t>
  </si>
  <si>
    <t>33-26-72-7120 4</t>
  </si>
  <si>
    <t>13980 S GRACE</t>
  </si>
  <si>
    <t>33-27-17-1836 4</t>
  </si>
  <si>
    <t>13977 S GRACE AVE</t>
  </si>
  <si>
    <t>13968 S GRACE AVE</t>
  </si>
  <si>
    <t>2831 E</t>
  </si>
  <si>
    <t>2864 A</t>
  </si>
  <si>
    <t>3015 E</t>
  </si>
  <si>
    <t>2884 A</t>
  </si>
  <si>
    <t>2969 A</t>
  </si>
  <si>
    <t>3094 E</t>
  </si>
  <si>
    <t>3063 A</t>
  </si>
  <si>
    <t>3137 E</t>
  </si>
  <si>
    <t>3090 A</t>
  </si>
  <si>
    <t>37-12-18-7705 6</t>
  </si>
  <si>
    <t>13934 S FINLEY</t>
  </si>
  <si>
    <t>37-68-61-7161 4</t>
  </si>
  <si>
    <t>13903 S GRACE</t>
  </si>
  <si>
    <t>4861 E</t>
  </si>
  <si>
    <t>4865 A</t>
  </si>
  <si>
    <t>4888 E</t>
  </si>
  <si>
    <t>4871 FA</t>
  </si>
  <si>
    <t>38-70-07-1000 7</t>
  </si>
  <si>
    <t>13904 S GRACE</t>
  </si>
  <si>
    <t>361 A</t>
  </si>
  <si>
    <t>371 E</t>
  </si>
  <si>
    <t>374 A</t>
  </si>
  <si>
    <t>384 E</t>
  </si>
  <si>
    <t>405 A</t>
  </si>
  <si>
    <t>637 E</t>
  </si>
  <si>
    <t>1631 A</t>
  </si>
  <si>
    <t>2556 E</t>
  </si>
  <si>
    <t>3415 A</t>
  </si>
  <si>
    <t>4053 E</t>
  </si>
  <si>
    <t>4661 A</t>
  </si>
  <si>
    <t>4876 E</t>
  </si>
  <si>
    <t>38-88-85-9361 3</t>
  </si>
  <si>
    <t>13938 S. GRACE AVE</t>
  </si>
  <si>
    <t>7146 A</t>
  </si>
  <si>
    <t>7171 E</t>
  </si>
  <si>
    <t>7181 FE</t>
  </si>
  <si>
    <t>7167 FE</t>
  </si>
  <si>
    <t>39-71-37-4438 9</t>
  </si>
  <si>
    <t>13968 S GRACE</t>
  </si>
  <si>
    <t>40-07-82-6451 8</t>
  </si>
  <si>
    <t>13919 S GRACE</t>
  </si>
  <si>
    <t>40-42-77-0559 1</t>
  </si>
  <si>
    <t>13947 S GRACE</t>
  </si>
  <si>
    <t>40-47-36-3913 2</t>
  </si>
  <si>
    <t>13990 S GRACE AVE</t>
  </si>
  <si>
    <t>40-66-15-1643 1</t>
  </si>
  <si>
    <t>13952 S GRACE AVE</t>
  </si>
  <si>
    <t>40-88-25-9628 7</t>
  </si>
  <si>
    <t>13914 S FINLEY AVE</t>
  </si>
  <si>
    <t>41-71-28-3586 1</t>
  </si>
  <si>
    <t>13922 S FINLEY</t>
  </si>
  <si>
    <t>41-98-53-7058 8</t>
  </si>
  <si>
    <t>13910 S GRACE AVE</t>
  </si>
  <si>
    <t>42-87-10-7013 4</t>
  </si>
  <si>
    <t>13986 S GRACE</t>
  </si>
  <si>
    <t>45-31-48-9843 3</t>
  </si>
  <si>
    <t>13959 S GRACE</t>
  </si>
  <si>
    <t>48-37-97-9820 9</t>
  </si>
  <si>
    <t>13933 S GRACE</t>
  </si>
  <si>
    <t>7733 E</t>
  </si>
  <si>
    <t>7752 A</t>
  </si>
  <si>
    <t>7758 E</t>
  </si>
  <si>
    <t>7767 E</t>
  </si>
  <si>
    <t>7791 E</t>
  </si>
  <si>
    <t>7873 E</t>
  </si>
  <si>
    <t>7962 E</t>
  </si>
  <si>
    <t>8033 E</t>
  </si>
  <si>
    <t>8094 E</t>
  </si>
  <si>
    <t>8131 E</t>
  </si>
  <si>
    <t>8155 E</t>
  </si>
  <si>
    <t>48-97-28-4346 9</t>
  </si>
  <si>
    <t>13961 S GRACE</t>
  </si>
  <si>
    <t>49-09-40-7812 5</t>
  </si>
  <si>
    <t>13908 S FINLEY</t>
  </si>
  <si>
    <t>49-99-06-0591 4</t>
  </si>
  <si>
    <t xml:space="preserve">13956 S GRACE </t>
  </si>
  <si>
    <t>1929 E</t>
  </si>
  <si>
    <t>1941 A</t>
  </si>
  <si>
    <t>2007 A</t>
  </si>
  <si>
    <t>2007 E</t>
  </si>
  <si>
    <t>2015 A</t>
  </si>
  <si>
    <t>2044 E</t>
  </si>
  <si>
    <t>51-62-34-7592 1</t>
  </si>
  <si>
    <t>51-97-68-4885 6</t>
  </si>
  <si>
    <t>52-39-01-1631 8</t>
  </si>
  <si>
    <t>13984 S GRACE</t>
  </si>
  <si>
    <t>52-84-81-1866 8</t>
  </si>
  <si>
    <t>13917 S GRACE</t>
  </si>
  <si>
    <t>53-85-14-4618 6</t>
  </si>
  <si>
    <t>13954 S GRACE AVE</t>
  </si>
  <si>
    <t>54-10-07-3645 0</t>
  </si>
  <si>
    <t>13995 S GRACE</t>
  </si>
  <si>
    <t>148 A</t>
  </si>
  <si>
    <t>152 E</t>
  </si>
  <si>
    <t>156 A</t>
  </si>
  <si>
    <t>157 FE</t>
  </si>
  <si>
    <t>55-16-31-1562 3</t>
  </si>
  <si>
    <t>13976 S GRACE</t>
  </si>
  <si>
    <t>57-27-46-7486 0</t>
  </si>
  <si>
    <t>13994 S GRACE</t>
  </si>
  <si>
    <t>57-66-05-0763 3</t>
  </si>
  <si>
    <t>13925 S GRACE AVE</t>
  </si>
  <si>
    <t>59-89-29-1284 7</t>
  </si>
  <si>
    <t>13903 S Grace Ave. #1</t>
  </si>
  <si>
    <t>61-39-65-6942 0</t>
  </si>
  <si>
    <t xml:space="preserve">13903 S Grace </t>
  </si>
  <si>
    <t>61-57-73-5866 8</t>
  </si>
  <si>
    <t>13901 S GRACE AVE</t>
  </si>
  <si>
    <t>62-27-27-8468 7</t>
  </si>
  <si>
    <t>13962 S Grace</t>
  </si>
  <si>
    <t>63-90-57-7494 7</t>
  </si>
  <si>
    <t>2271 E</t>
  </si>
  <si>
    <t>2400 A</t>
  </si>
  <si>
    <t>2481 E</t>
  </si>
  <si>
    <t>2513 A</t>
  </si>
  <si>
    <t>2547 A</t>
  </si>
  <si>
    <t>64-48-21-6196 1</t>
  </si>
  <si>
    <t>67-26-41-3136 7</t>
  </si>
  <si>
    <t>13943 S GRACE AVE</t>
  </si>
  <si>
    <t>67-83-80-5145 5</t>
  </si>
  <si>
    <t>13956 S GRACE AVE</t>
  </si>
  <si>
    <t>68-54-32-1985 8</t>
  </si>
  <si>
    <t>13945 S GRACE</t>
  </si>
  <si>
    <t>68-78-62-1977 1</t>
  </si>
  <si>
    <t>13931 S GRACE AVE</t>
  </si>
  <si>
    <t>71-36-24-6046 2</t>
  </si>
  <si>
    <t>13942 S GRACE AVE</t>
  </si>
  <si>
    <t>71-43-75-7543 5</t>
  </si>
  <si>
    <t>13960 S GRACE AVE</t>
  </si>
  <si>
    <t>71-92-16-1582 0</t>
  </si>
  <si>
    <t>13937 S GRACE</t>
  </si>
  <si>
    <t>2986 A</t>
  </si>
  <si>
    <t>3007 E</t>
  </si>
  <si>
    <t>2991 FA</t>
  </si>
  <si>
    <t>73-03-15-0377 1</t>
  </si>
  <si>
    <t>13924 S FINLEY AVE</t>
  </si>
  <si>
    <t>73-05-90-3118 4</t>
  </si>
  <si>
    <t>13979 S GRACE</t>
  </si>
  <si>
    <t>73-20-12-6721 5</t>
  </si>
  <si>
    <t>13920 S. FINLEY AVE</t>
  </si>
  <si>
    <t>3585 A</t>
  </si>
  <si>
    <t>3591 A</t>
  </si>
  <si>
    <t>3594 E</t>
  </si>
  <si>
    <t>3596 FE</t>
  </si>
  <si>
    <t>73-74-31-0153 4</t>
  </si>
  <si>
    <t>13936 S.FINLEY</t>
  </si>
  <si>
    <t>74-66-03-8424 4</t>
  </si>
  <si>
    <t xml:space="preserve">13912 S GRACE AVE </t>
  </si>
  <si>
    <t>74-96-01-8609 1</t>
  </si>
  <si>
    <t>13992 S. Grace Ave</t>
  </si>
  <si>
    <t>78-11-79-4068 0</t>
  </si>
  <si>
    <t>13922 S GRACE AVE</t>
  </si>
  <si>
    <t>78-26-41-0891 7</t>
  </si>
  <si>
    <t xml:space="preserve">13940 S GRACE AVE </t>
  </si>
  <si>
    <t>80-71-09-9139 1</t>
  </si>
  <si>
    <t>13974 S GRACE</t>
  </si>
  <si>
    <t>83-87-14-8593 0</t>
  </si>
  <si>
    <t>84-05-37-5979 5</t>
  </si>
  <si>
    <t>13927 S GRACE</t>
  </si>
  <si>
    <t>84-38-20-8849 4</t>
  </si>
  <si>
    <t>13978 S GRACE AVE</t>
  </si>
  <si>
    <t>85-90-93-8711 1</t>
  </si>
  <si>
    <t>13946 S GRACE AVE</t>
  </si>
  <si>
    <t>2924 A</t>
  </si>
  <si>
    <t>2982 A</t>
  </si>
  <si>
    <t>88-06-29-0314 6</t>
  </si>
  <si>
    <t>13907 S GRACE AVE</t>
  </si>
  <si>
    <t>3333 A</t>
  </si>
  <si>
    <t>3348 E</t>
  </si>
  <si>
    <t>3338 A</t>
  </si>
  <si>
    <t>3352 A</t>
  </si>
  <si>
    <t>3352 E</t>
  </si>
  <si>
    <t>3370 A</t>
  </si>
  <si>
    <t>3412 E</t>
  </si>
  <si>
    <t>3442 A</t>
  </si>
  <si>
    <t>3591 E</t>
  </si>
  <si>
    <t>3716 E</t>
  </si>
  <si>
    <t>3823 E</t>
  </si>
  <si>
    <t>3886 E</t>
  </si>
  <si>
    <t>3473 E</t>
  </si>
  <si>
    <t>88-97-22-2153 0</t>
  </si>
  <si>
    <t>13920 S GRACE AVE</t>
  </si>
  <si>
    <t>2032 E</t>
  </si>
  <si>
    <t>2067 E</t>
  </si>
  <si>
    <t>2057 A</t>
  </si>
  <si>
    <t>2073 E</t>
  </si>
  <si>
    <t>2065 A</t>
  </si>
  <si>
    <t>2080 FE</t>
  </si>
  <si>
    <t>90-99-63-0401 1</t>
  </si>
  <si>
    <t>13979 S GRACE AVE</t>
  </si>
  <si>
    <t>92-84-70-1943 4</t>
  </si>
  <si>
    <t>13928 S FINLEY AVE</t>
  </si>
  <si>
    <t>93-31-77-9706 1</t>
  </si>
  <si>
    <t>13912 S FINLEY</t>
  </si>
  <si>
    <t>94-85-16-8220 6</t>
  </si>
  <si>
    <t>13935 S GRACE</t>
  </si>
  <si>
    <t>96-09-53-0029 7</t>
  </si>
  <si>
    <t>13950 S GRACE AVE</t>
  </si>
  <si>
    <t>6387 A</t>
  </si>
  <si>
    <t>6401 E</t>
  </si>
  <si>
    <t>6419 A</t>
  </si>
  <si>
    <t>6432 E</t>
  </si>
  <si>
    <t>6432 A</t>
  </si>
  <si>
    <t>6447 E</t>
  </si>
  <si>
    <t>6465 E</t>
  </si>
  <si>
    <t>6501 E</t>
  </si>
  <si>
    <t>6539 E</t>
  </si>
  <si>
    <t>6571 A</t>
  </si>
  <si>
    <t>6571 E</t>
  </si>
  <si>
    <t>6602 E</t>
  </si>
  <si>
    <t>6626 E</t>
  </si>
  <si>
    <t>6645 E</t>
  </si>
  <si>
    <t>96-25-32-4099 6</t>
  </si>
  <si>
    <t>13981 S GRACE</t>
  </si>
  <si>
    <t>98-53-67-2346 7</t>
  </si>
  <si>
    <t>3797 A</t>
  </si>
  <si>
    <t>3837 E</t>
  </si>
  <si>
    <t>3812 A</t>
  </si>
  <si>
    <t>3838 FE</t>
  </si>
  <si>
    <t>5535 A</t>
  </si>
  <si>
    <t>5582 E</t>
  </si>
  <si>
    <t>1813 A</t>
  </si>
  <si>
    <t>5881 A</t>
  </si>
  <si>
    <t>5891 E</t>
  </si>
  <si>
    <t>282 A</t>
  </si>
  <si>
    <t>307 E</t>
  </si>
  <si>
    <t>315 FE</t>
  </si>
  <si>
    <t>777 E</t>
  </si>
  <si>
    <t>46 A</t>
  </si>
  <si>
    <t>262 E</t>
  </si>
  <si>
    <t>7106 E</t>
  </si>
  <si>
    <t>7140 E</t>
  </si>
  <si>
    <t>118 A</t>
  </si>
  <si>
    <t>134 E</t>
  </si>
  <si>
    <t>2964 A</t>
  </si>
  <si>
    <t>3533 A</t>
  </si>
  <si>
    <t>3573 E</t>
  </si>
  <si>
    <t>3287 A</t>
  </si>
  <si>
    <t>6354 A</t>
  </si>
  <si>
    <t>6376 E</t>
  </si>
  <si>
    <t>3767 A</t>
  </si>
  <si>
    <t>01-65-14-3899 4</t>
  </si>
  <si>
    <t>1111 CLAUDE CT</t>
  </si>
  <si>
    <t>02-63-99-4374 1</t>
  </si>
  <si>
    <t>1227 WENTWORTH AVE A</t>
  </si>
  <si>
    <t>04-95-73-4049 2</t>
  </si>
  <si>
    <t>1110 CLAUDE CT</t>
  </si>
  <si>
    <t>05-92-79-4609 4</t>
  </si>
  <si>
    <t>1202 MASON CT #B</t>
  </si>
  <si>
    <t>1316 E</t>
  </si>
  <si>
    <t>1427 A</t>
  </si>
  <si>
    <t>1484 E</t>
  </si>
  <si>
    <t>1598 A</t>
  </si>
  <si>
    <t>1640 E</t>
  </si>
  <si>
    <t>1706 A</t>
  </si>
  <si>
    <t>1726 E</t>
  </si>
  <si>
    <t>06-57-25-6782 1</t>
  </si>
  <si>
    <t>1103 CLAUDE CT</t>
  </si>
  <si>
    <t>07-13-49-8163 3</t>
  </si>
  <si>
    <t>1232 MASON CT</t>
  </si>
  <si>
    <t>07-75-36-2613 9</t>
  </si>
  <si>
    <t>1107 CLAUDE CT #B</t>
  </si>
  <si>
    <t>Nicor Gas</t>
  </si>
  <si>
    <t>13-46-21-6660 7</t>
  </si>
  <si>
    <t>1313 WENTWORTH AVE</t>
  </si>
  <si>
    <t>6801 A</t>
  </si>
  <si>
    <t>6826 E</t>
  </si>
  <si>
    <t>6851 E</t>
  </si>
  <si>
    <t>6802 FA</t>
  </si>
  <si>
    <t>14-83-31-8855 1</t>
  </si>
  <si>
    <t>1327 MASON CT</t>
  </si>
  <si>
    <t>8177 A</t>
  </si>
  <si>
    <t>8196 E</t>
  </si>
  <si>
    <t>8216 E</t>
  </si>
  <si>
    <t>8235 E</t>
  </si>
  <si>
    <t>8180 FA</t>
  </si>
  <si>
    <t>15-17-27-7937 1</t>
  </si>
  <si>
    <t>1125 CLAUDE CT</t>
  </si>
  <si>
    <t>5538 E</t>
  </si>
  <si>
    <t>5604 A</t>
  </si>
  <si>
    <t>5635 E</t>
  </si>
  <si>
    <t>15-36-60-9447 0</t>
  </si>
  <si>
    <t>1305 MASON CT</t>
  </si>
  <si>
    <t>15-54-22-7590 2</t>
  </si>
  <si>
    <t>1117 CLAUDE CT</t>
  </si>
  <si>
    <t>16-03-37-1071 2</t>
  </si>
  <si>
    <t>1242 MASON CT</t>
  </si>
  <si>
    <t>16-64-27-4887 1</t>
  </si>
  <si>
    <t>1309 MASON CT</t>
  </si>
  <si>
    <t>16-91-22-6218 1</t>
  </si>
  <si>
    <t>1333 WENTWORTH AVE</t>
  </si>
  <si>
    <t>9261 A</t>
  </si>
  <si>
    <t>9428 A</t>
  </si>
  <si>
    <t>9513 E</t>
  </si>
  <si>
    <t>9764 A</t>
  </si>
  <si>
    <t>9828 E</t>
  </si>
  <si>
    <t>9828 A</t>
  </si>
  <si>
    <t>9957 A</t>
  </si>
  <si>
    <t>9972 FE</t>
  </si>
  <si>
    <t>18-12-09-2740 7</t>
  </si>
  <si>
    <t>1345 MASON CT</t>
  </si>
  <si>
    <t>18-18-82-7922 0</t>
  </si>
  <si>
    <t>1219 WENTWORTH AVE</t>
  </si>
  <si>
    <t>20-58-12-9290 9</t>
  </si>
  <si>
    <t>1119 CLAUDE CT</t>
  </si>
  <si>
    <t>7023 E</t>
  </si>
  <si>
    <t>7220 A</t>
  </si>
  <si>
    <t>7354 E</t>
  </si>
  <si>
    <t>7715 A</t>
  </si>
  <si>
    <t>7836 E</t>
  </si>
  <si>
    <t>8083 A</t>
  </si>
  <si>
    <t>8193 E</t>
  </si>
  <si>
    <t>22-04-10-3284 2</t>
  </si>
  <si>
    <t>1228 MASON CT</t>
  </si>
  <si>
    <t>22-56-47-1000 6</t>
  </si>
  <si>
    <t>1317 WENTWORTH A</t>
  </si>
  <si>
    <t>25-97-05-4569 2</t>
  </si>
  <si>
    <t>1223 WENTWORTH</t>
  </si>
  <si>
    <t>26-52-19-2767 8</t>
  </si>
  <si>
    <t>1204 MASON CT 2B</t>
  </si>
  <si>
    <t>27-74-02-4658 5</t>
  </si>
  <si>
    <t>1116 CLAUDE CT</t>
  </si>
  <si>
    <t>27-85-82-0637 1</t>
  </si>
  <si>
    <t>1113 CLAUDE CT</t>
  </si>
  <si>
    <t>28-81-43-2716 0</t>
  </si>
  <si>
    <t>1315 MASON CT</t>
  </si>
  <si>
    <t>29-14-38-6462 6</t>
  </si>
  <si>
    <t>1329 WENTWORTH</t>
  </si>
  <si>
    <t>31-56-47-1000 7</t>
  </si>
  <si>
    <t>1301 MASON CT</t>
  </si>
  <si>
    <t>1301 Mason Ct</t>
  </si>
  <si>
    <t>9883 A</t>
  </si>
  <si>
    <t>9885 E</t>
  </si>
  <si>
    <t>9890 A</t>
  </si>
  <si>
    <t>9892 E</t>
  </si>
  <si>
    <t>9899 A</t>
  </si>
  <si>
    <t>145 E</t>
  </si>
  <si>
    <t>585 A</t>
  </si>
  <si>
    <t>1225 E</t>
  </si>
  <si>
    <t>1345 A</t>
  </si>
  <si>
    <t>1769 E</t>
  </si>
  <si>
    <t>1753 A</t>
  </si>
  <si>
    <t>1856 E</t>
  </si>
  <si>
    <t>32-79-93-1684 2</t>
  </si>
  <si>
    <t>1133 CLAUDE CT</t>
  </si>
  <si>
    <t>33-49-97-2556 3</t>
  </si>
  <si>
    <t>1355 MASON CT #2</t>
  </si>
  <si>
    <t>34-14-27-3610 6</t>
  </si>
  <si>
    <t>5233 E</t>
  </si>
  <si>
    <t>5251 A</t>
  </si>
  <si>
    <t>5392 E</t>
  </si>
  <si>
    <t>5465 A</t>
  </si>
  <si>
    <t>5538 FE</t>
  </si>
  <si>
    <t>34-95-87-0678 9</t>
  </si>
  <si>
    <t>1225 WENTWORTH AVE #A</t>
  </si>
  <si>
    <t>35-54-47-6006 5</t>
  </si>
  <si>
    <t>36-19-60-5857 6</t>
  </si>
  <si>
    <t>1115 CLAUDE CT</t>
  </si>
  <si>
    <t>36-35-66-4766 3</t>
  </si>
  <si>
    <t>1327 WENTWORTH AVE</t>
  </si>
  <si>
    <t>4162 A</t>
  </si>
  <si>
    <t>4330 E</t>
  </si>
  <si>
    <t>4152 E</t>
  </si>
  <si>
    <t>4152 A</t>
  </si>
  <si>
    <t>4242 E</t>
  </si>
  <si>
    <t>4212 E</t>
  </si>
  <si>
    <t>4166 E</t>
  </si>
  <si>
    <t>37-12-29-1733 1</t>
  </si>
  <si>
    <t>1211 WENTWORTH AVE</t>
  </si>
  <si>
    <t>422 A</t>
  </si>
  <si>
    <t>439 E</t>
  </si>
  <si>
    <t>431 A</t>
  </si>
  <si>
    <t>436 FA</t>
  </si>
  <si>
    <t>37-21-66-5774 4</t>
  </si>
  <si>
    <t>1230 MASON CT</t>
  </si>
  <si>
    <t>1222 MASON CT</t>
  </si>
  <si>
    <t>38-15-44-6196 6</t>
  </si>
  <si>
    <t>1305 WENTWORTH AVE</t>
  </si>
  <si>
    <t>38-52-69-0727 4</t>
  </si>
  <si>
    <t>1349 MASON CT</t>
  </si>
  <si>
    <t>38-97-66-5155 4</t>
  </si>
  <si>
    <t>1335 MASON CT #1</t>
  </si>
  <si>
    <t>39-13-28-6735 7</t>
  </si>
  <si>
    <t>1229 WENTWORTH AVE #B</t>
  </si>
  <si>
    <t>42-25-18-0683 4</t>
  </si>
  <si>
    <t>1311 MASON CT</t>
  </si>
  <si>
    <t>42-72-49-6659 5</t>
  </si>
  <si>
    <t>1101 CLAUDE CT #2</t>
  </si>
  <si>
    <t>45-24-68-1619 8</t>
  </si>
  <si>
    <t>1301 WENTWORTH</t>
  </si>
  <si>
    <t>45-46-52-8468 0</t>
  </si>
  <si>
    <t>1325 MASON CT</t>
  </si>
  <si>
    <t>45-69-01-2461 0</t>
  </si>
  <si>
    <t>1127 CLAUDE CT</t>
  </si>
  <si>
    <t>1127 Claude Ct</t>
  </si>
  <si>
    <t>1633 A</t>
  </si>
  <si>
    <t>1654 E</t>
  </si>
  <si>
    <t>1676 E</t>
  </si>
  <si>
    <t>1697 E</t>
  </si>
  <si>
    <t>1650 FA</t>
  </si>
  <si>
    <t>46-02-11-3858 4</t>
  </si>
  <si>
    <t>1227 WENTWORTH AVE #B</t>
  </si>
  <si>
    <t>47-05-84-2404 6</t>
  </si>
  <si>
    <t>47-58-24-1973 6</t>
  </si>
  <si>
    <t>1303 WENTWORTH</t>
  </si>
  <si>
    <t>51-30-39-3870 1</t>
  </si>
  <si>
    <t>1311 CLAUDE CT</t>
  </si>
  <si>
    <t>52-02-52-0007 3</t>
  </si>
  <si>
    <t>1121 CLAUDE CT</t>
  </si>
  <si>
    <t>1121 Claude Ct</t>
  </si>
  <si>
    <t>6868 A</t>
  </si>
  <si>
    <t>6869 E</t>
  </si>
  <si>
    <t>6888 A</t>
  </si>
  <si>
    <t>6873 FA</t>
  </si>
  <si>
    <t>53-80-11-6032 5</t>
  </si>
  <si>
    <t>1331 MASON CT</t>
  </si>
  <si>
    <t>54-93-79-0428 9</t>
  </si>
  <si>
    <t>1231 WENTWORTH AVE #2</t>
  </si>
  <si>
    <t>55-65-20-7639 9</t>
  </si>
  <si>
    <t>1329 MASON CT</t>
  </si>
  <si>
    <t>58-44-85-3548 2</t>
  </si>
  <si>
    <t>1317 Mason CT</t>
  </si>
  <si>
    <t>61-69-17-2721 0</t>
  </si>
  <si>
    <t>62-66-12-5451 6</t>
  </si>
  <si>
    <t>1331 WENTWORTH AVE</t>
  </si>
  <si>
    <t>5456 A</t>
  </si>
  <si>
    <t>5519 E</t>
  </si>
  <si>
    <t>5456 FE</t>
  </si>
  <si>
    <t>62-90-17-0133 4</t>
  </si>
  <si>
    <t>1337 MASON CT</t>
  </si>
  <si>
    <t>62-97-06-3958 9</t>
  </si>
  <si>
    <t>1313 MASON CT</t>
  </si>
  <si>
    <t>9353 E</t>
  </si>
  <si>
    <t>9424 E</t>
  </si>
  <si>
    <t>9439 A</t>
  </si>
  <si>
    <t>9543 E</t>
  </si>
  <si>
    <t>9566 A</t>
  </si>
  <si>
    <t>9600 E</t>
  </si>
  <si>
    <t>63-49-93-3560 0</t>
  </si>
  <si>
    <t>1213 WENTWORTH</t>
  </si>
  <si>
    <t>64-02-34-7793 4</t>
  </si>
  <si>
    <t>64-51-45-7548 5</t>
  </si>
  <si>
    <t>1123 CLAUDE CT</t>
  </si>
  <si>
    <t>116 A</t>
  </si>
  <si>
    <t>168 A</t>
  </si>
  <si>
    <t>207 E</t>
  </si>
  <si>
    <t>64-54-48-2827 6</t>
  </si>
  <si>
    <t>66-76-13-3357 5</t>
  </si>
  <si>
    <t>1218 MASON CT</t>
  </si>
  <si>
    <t>67-21-09-3626 5</t>
  </si>
  <si>
    <t>1226 MASON CT</t>
  </si>
  <si>
    <t>67-27-76-8753 8</t>
  </si>
  <si>
    <t>1327 WENTWORTH</t>
  </si>
  <si>
    <t>67-91-62-7419 3</t>
  </si>
  <si>
    <t>68-90-32-2870 5</t>
  </si>
  <si>
    <t>1315 WENTWORTH AVE</t>
  </si>
  <si>
    <t>435 E</t>
  </si>
  <si>
    <t>593 A</t>
  </si>
  <si>
    <t>681 E</t>
  </si>
  <si>
    <t>639 A</t>
  </si>
  <si>
    <t>700 E</t>
  </si>
  <si>
    <t>654 A</t>
  </si>
  <si>
    <t>674 E</t>
  </si>
  <si>
    <t>69-61-17-5860 3</t>
  </si>
  <si>
    <t>299 E 12TH ST</t>
  </si>
  <si>
    <t>70-62-62-1742 9</t>
  </si>
  <si>
    <t>1321 WENTWORTH #2</t>
  </si>
  <si>
    <t>70-79-08-6766 0</t>
  </si>
  <si>
    <t>1224 MASON CT</t>
  </si>
  <si>
    <t>71-04-88-3137 5</t>
  </si>
  <si>
    <t>1227 Wentworth Ave A</t>
  </si>
  <si>
    <t>74-57-30-5161 7</t>
  </si>
  <si>
    <t>1317 WENTWORTH AVE #A</t>
  </si>
  <si>
    <t>75-48-03-7188 1</t>
  </si>
  <si>
    <t>1231 WENTWORTH AVE #1</t>
  </si>
  <si>
    <t>8962 E</t>
  </si>
  <si>
    <t>9088 A</t>
  </si>
  <si>
    <t>9185 E</t>
  </si>
  <si>
    <t>9341 A</t>
  </si>
  <si>
    <t>9409 A</t>
  </si>
  <si>
    <t>9409 E</t>
  </si>
  <si>
    <t>9543 A</t>
  </si>
  <si>
    <t>9565 E</t>
  </si>
  <si>
    <t>76-31-74-1050 4</t>
  </si>
  <si>
    <t>1347 MASON CT</t>
  </si>
  <si>
    <t>78-92-42-0224 1</t>
  </si>
  <si>
    <t>1105 CLAUDE CT #B2</t>
  </si>
  <si>
    <t>9124 A</t>
  </si>
  <si>
    <t>9184 A</t>
  </si>
  <si>
    <t>9227 E</t>
  </si>
  <si>
    <t>9289 A</t>
  </si>
  <si>
    <t>9318 E</t>
  </si>
  <si>
    <t>9385 A</t>
  </si>
  <si>
    <t>9394 E</t>
  </si>
  <si>
    <t>79-51-34-3028 4</t>
  </si>
  <si>
    <t>1244 MASON CT</t>
  </si>
  <si>
    <t>80-08-32-6884 9</t>
  </si>
  <si>
    <t>1307 MASON CT</t>
  </si>
  <si>
    <t>80-52-18-3875 7</t>
  </si>
  <si>
    <t>4909 E</t>
  </si>
  <si>
    <t>5220 A</t>
  </si>
  <si>
    <t>5399 E</t>
  </si>
  <si>
    <t>5812 A</t>
  </si>
  <si>
    <t>5941 A</t>
  </si>
  <si>
    <t>5941 E</t>
  </si>
  <si>
    <t>6170 A</t>
  </si>
  <si>
    <t>6221 E</t>
  </si>
  <si>
    <t>80-91-20-0873 9</t>
  </si>
  <si>
    <t>81-09-89-7020 5</t>
  </si>
  <si>
    <t>1225 WENTWORTH</t>
  </si>
  <si>
    <t>82-44-64-5957 8</t>
  </si>
  <si>
    <t>1333 WENTWORTH</t>
  </si>
  <si>
    <t>82-61-93-7136-0</t>
  </si>
  <si>
    <t>82-80-46-9717 3</t>
  </si>
  <si>
    <t>1138 5TH AVE</t>
  </si>
  <si>
    <t>7128 E</t>
  </si>
  <si>
    <t>7290 A</t>
  </si>
  <si>
    <t>7414 E</t>
  </si>
  <si>
    <t>7474 A</t>
  </si>
  <si>
    <t>7563 E</t>
  </si>
  <si>
    <t>7571 FA</t>
  </si>
  <si>
    <t>84-01-61-7028 8</t>
  </si>
  <si>
    <t>1212 MASON CT</t>
  </si>
  <si>
    <t>4148 E</t>
  </si>
  <si>
    <t>4245 A</t>
  </si>
  <si>
    <t>4337 E</t>
  </si>
  <si>
    <t>4264 A</t>
  </si>
  <si>
    <t>4331 A</t>
  </si>
  <si>
    <t>4282 A</t>
  </si>
  <si>
    <t>4313 E</t>
  </si>
  <si>
    <t>84-29-78-2804 2</t>
  </si>
  <si>
    <t>9629 E</t>
  </si>
  <si>
    <t>9635 E</t>
  </si>
  <si>
    <t>9641 E</t>
  </si>
  <si>
    <t>9586 A</t>
  </si>
  <si>
    <t>9587 A</t>
  </si>
  <si>
    <t>9593 E</t>
  </si>
  <si>
    <t>9607 FA</t>
  </si>
  <si>
    <t>85-31-61-7853 3</t>
  </si>
  <si>
    <t>1333 MASON CT</t>
  </si>
  <si>
    <t>87-82-20-1172 9</t>
  </si>
  <si>
    <t>1114 CLAUDE CT</t>
  </si>
  <si>
    <t>89-47-43-0000 4</t>
  </si>
  <si>
    <t>89-61-81-3314 7</t>
  </si>
  <si>
    <t>1357 MASON CT #2</t>
  </si>
  <si>
    <t>281 E</t>
  </si>
  <si>
    <t>502 A</t>
  </si>
  <si>
    <t>587 E</t>
  </si>
  <si>
    <t>918 A</t>
  </si>
  <si>
    <t>1072 E</t>
  </si>
  <si>
    <t>1130 A</t>
  </si>
  <si>
    <t>1184 E</t>
  </si>
  <si>
    <t>89-70-09-5813 8</t>
  </si>
  <si>
    <t>1341 MASON CT</t>
  </si>
  <si>
    <t>90-82-97-7354 9</t>
  </si>
  <si>
    <t>1109 CLAUDE CT</t>
  </si>
  <si>
    <t>91-46-47-1000 2</t>
  </si>
  <si>
    <t>1314 WENTWORTH AVE</t>
  </si>
  <si>
    <t>1314 Wentworth Ave</t>
  </si>
  <si>
    <t>8449 A</t>
  </si>
  <si>
    <t>8451 E</t>
  </si>
  <si>
    <t>8456 A</t>
  </si>
  <si>
    <t>8458 E</t>
  </si>
  <si>
    <t>8484 A</t>
  </si>
  <si>
    <t>8589 E</t>
  </si>
  <si>
    <t>8902 A</t>
  </si>
  <si>
    <t>9174 E</t>
  </si>
  <si>
    <t>9386 A</t>
  </si>
  <si>
    <t>9566 E</t>
  </si>
  <si>
    <t>9671 A</t>
  </si>
  <si>
    <t>9715 E</t>
  </si>
  <si>
    <t>91-62-33-0495 2</t>
  </si>
  <si>
    <t>1225 WENTWORTH AVE</t>
  </si>
  <si>
    <t>8987 A</t>
  </si>
  <si>
    <t>9067 A</t>
  </si>
  <si>
    <t>9167 E</t>
  </si>
  <si>
    <t>9216 A</t>
  </si>
  <si>
    <t>9285 E</t>
  </si>
  <si>
    <t>9312 A</t>
  </si>
  <si>
    <t>9331 E</t>
  </si>
  <si>
    <t>92-38-52-8842 5</t>
  </si>
  <si>
    <t>1351 MASON CT</t>
  </si>
  <si>
    <t>93-53-35-1599 0</t>
  </si>
  <si>
    <t>1216 MASON CT</t>
  </si>
  <si>
    <t>94-63-29-4131 9</t>
  </si>
  <si>
    <t>1220 MASON CT</t>
  </si>
  <si>
    <t>684 E</t>
  </si>
  <si>
    <t>765 A</t>
  </si>
  <si>
    <t>889 E</t>
  </si>
  <si>
    <t>927 A</t>
  </si>
  <si>
    <t>1016 E</t>
  </si>
  <si>
    <t>1027 A</t>
  </si>
  <si>
    <t>1065 E</t>
  </si>
  <si>
    <t>95-36-19-7147 6</t>
  </si>
  <si>
    <t>96-19-60-1422 7</t>
  </si>
  <si>
    <t>1321 WENTWORTH</t>
  </si>
  <si>
    <t>97-89-22-3074 5</t>
  </si>
  <si>
    <t>98-49-48-4036 0</t>
  </si>
  <si>
    <t>1103 CLAUDE CT B</t>
  </si>
  <si>
    <t>99-96-98-1238 9</t>
  </si>
  <si>
    <t>1229 WENTWORTH AVE #1</t>
  </si>
  <si>
    <t>7778 A</t>
  </si>
  <si>
    <t>7912 A</t>
  </si>
  <si>
    <t>7955 FE</t>
  </si>
  <si>
    <t>6789 A</t>
  </si>
  <si>
    <t>8173 A</t>
  </si>
  <si>
    <t>9869 A</t>
  </si>
  <si>
    <t>316 A</t>
  </si>
  <si>
    <t>352 E</t>
  </si>
  <si>
    <t>1604 A</t>
  </si>
  <si>
    <t>6864 A</t>
  </si>
  <si>
    <t>9623 E</t>
  </si>
  <si>
    <t>8400 A</t>
  </si>
  <si>
    <t>8439 E</t>
  </si>
  <si>
    <t>00-24-41-7644 2</t>
  </si>
  <si>
    <t>1028 Lexington Cir</t>
  </si>
  <si>
    <t>01-46-13-7216-9</t>
  </si>
  <si>
    <t>1038 BERKELY</t>
  </si>
  <si>
    <t>01-71-60-3594 2</t>
  </si>
  <si>
    <t>1046 LEXINGTON CIR</t>
  </si>
  <si>
    <t>2912 A</t>
  </si>
  <si>
    <t>3007 A</t>
  </si>
  <si>
    <t>3243 A</t>
  </si>
  <si>
    <t>3293 FE</t>
  </si>
  <si>
    <t>01-73-16-0132 2</t>
  </si>
  <si>
    <t>1009 Lexington Cir</t>
  </si>
  <si>
    <t>01-86-85-7728 7</t>
  </si>
  <si>
    <t>1046 E 11TH ST</t>
  </si>
  <si>
    <t>450 E</t>
  </si>
  <si>
    <t>631 A</t>
  </si>
  <si>
    <t>709 FE</t>
  </si>
  <si>
    <t>02-54-74-6579 5</t>
  </si>
  <si>
    <t>1205 E 11TH ST</t>
  </si>
  <si>
    <t>02-72-43-8155 9</t>
  </si>
  <si>
    <t>1035 LEXINGTON CIR APT E</t>
  </si>
  <si>
    <t>1035 Lexington Cir Apt E</t>
  </si>
  <si>
    <t>180 E</t>
  </si>
  <si>
    <t>191 A</t>
  </si>
  <si>
    <t>195 E</t>
  </si>
  <si>
    <t>197 A</t>
  </si>
  <si>
    <t>199 FE</t>
  </si>
  <si>
    <t>04-54-07-3717 0</t>
  </si>
  <si>
    <t>1039 LEXINGTON CIR</t>
  </si>
  <si>
    <t>05-25-01-0715 7</t>
  </si>
  <si>
    <t>1306 E 11TH ST</t>
  </si>
  <si>
    <t>1008 A</t>
  </si>
  <si>
    <t>1058 E</t>
  </si>
  <si>
    <t>05-93-10-1360 0</t>
  </si>
  <si>
    <t>1125 E 11TH ST</t>
  </si>
  <si>
    <t>06-44-25-3679 0</t>
  </si>
  <si>
    <t>1014 BERKELEY AVE</t>
  </si>
  <si>
    <t>1119 E</t>
  </si>
  <si>
    <t>1164 FE</t>
  </si>
  <si>
    <t>0 A</t>
  </si>
  <si>
    <t>4 FA</t>
  </si>
  <si>
    <t>07-84-38-7014 3</t>
  </si>
  <si>
    <t>1203 E 11TH ST</t>
  </si>
  <si>
    <t>1203 E. 11 St</t>
  </si>
  <si>
    <t>08-87-05-2761 4</t>
  </si>
  <si>
    <t>1305 E 11TH ST</t>
  </si>
  <si>
    <t>09-06-96-1227 4</t>
  </si>
  <si>
    <t>1025 Lexington</t>
  </si>
  <si>
    <t>09-20-39-2096 3</t>
  </si>
  <si>
    <t>1018 BERKELY</t>
  </si>
  <si>
    <t>09-81-91-0761 7</t>
  </si>
  <si>
    <t>1046 LEXINGTON</t>
  </si>
  <si>
    <t>10-79-68-4723 3</t>
  </si>
  <si>
    <t>1035 LEXINGTON G</t>
  </si>
  <si>
    <t>11-07-62-8293 5</t>
  </si>
  <si>
    <t>1037 LEXINGTON CIR</t>
  </si>
  <si>
    <t>11-60-26-6275 8</t>
  </si>
  <si>
    <t>1123 E 11TH ST</t>
  </si>
  <si>
    <t>2533 E</t>
  </si>
  <si>
    <t>2575 E</t>
  </si>
  <si>
    <t>2656 A</t>
  </si>
  <si>
    <t>2657 FA</t>
  </si>
  <si>
    <t>11-86-36-4754 8</t>
  </si>
  <si>
    <t>1106 E 11TH ST</t>
  </si>
  <si>
    <t>6899 A</t>
  </si>
  <si>
    <t>6905 A</t>
  </si>
  <si>
    <t>6905 E</t>
  </si>
  <si>
    <t>6910 A</t>
  </si>
  <si>
    <t>6912 E</t>
  </si>
  <si>
    <t>6915 A</t>
  </si>
  <si>
    <t>6976 E</t>
  </si>
  <si>
    <t>7051 A</t>
  </si>
  <si>
    <t>7152 E</t>
  </si>
  <si>
    <t>7325 A</t>
  </si>
  <si>
    <t>7395 E</t>
  </si>
  <si>
    <t>7460 A</t>
  </si>
  <si>
    <t>7470 E</t>
  </si>
  <si>
    <t>12-30-91-3504 9</t>
  </si>
  <si>
    <t>1035 LEXINGTON CIR APT C</t>
  </si>
  <si>
    <t>12-84-08-3232 8</t>
  </si>
  <si>
    <t>1033 LEXINGTON CIR APT B</t>
  </si>
  <si>
    <t>13-70-88-4842 2</t>
  </si>
  <si>
    <t>1001 LEXINGTON CIR</t>
  </si>
  <si>
    <t>15-33-59-3431 9</t>
  </si>
  <si>
    <t>1300 E 11TH ST</t>
  </si>
  <si>
    <t>15-83-69-9493 7</t>
  </si>
  <si>
    <t>1045 E 11TH ST</t>
  </si>
  <si>
    <t>1019 LEXINGTON CIR</t>
  </si>
  <si>
    <t>16-31-03-2203 3</t>
  </si>
  <si>
    <t>1121 E 11TH ST</t>
  </si>
  <si>
    <t>16-43-16-2163 6</t>
  </si>
  <si>
    <t>1307 E 11TH ST</t>
  </si>
  <si>
    <t>8050 A</t>
  </si>
  <si>
    <t>8056 A</t>
  </si>
  <si>
    <t>8058 E</t>
  </si>
  <si>
    <t>8060 E</t>
  </si>
  <si>
    <t>8064 A</t>
  </si>
  <si>
    <t>8067 FE</t>
  </si>
  <si>
    <t>17-31-03-0613 3</t>
  </si>
  <si>
    <t xml:space="preserve">1102 E 11TH ST </t>
  </si>
  <si>
    <t>17-70-49-7347 2</t>
  </si>
  <si>
    <t>1220 E 11TH ST APT A</t>
  </si>
  <si>
    <t>17-85-60-8869 9</t>
  </si>
  <si>
    <t>21-52-59-6041 1</t>
  </si>
  <si>
    <t>1049 Lexington Cir</t>
  </si>
  <si>
    <t>8076 A</t>
  </si>
  <si>
    <t>8087 A</t>
  </si>
  <si>
    <t>8104 E</t>
  </si>
  <si>
    <t>8095 A</t>
  </si>
  <si>
    <t>8104 FA</t>
  </si>
  <si>
    <t>21-95-87-2081 1</t>
  </si>
  <si>
    <t>1051 LEXINGTON CIR</t>
  </si>
  <si>
    <t>22-18-16-8916 1</t>
  </si>
  <si>
    <t>1213 E 11TH ST</t>
  </si>
  <si>
    <t>22-50-86-3907 1</t>
  </si>
  <si>
    <t>1042 Lexington Cir</t>
  </si>
  <si>
    <t>1027 Lexington Cir APT C</t>
  </si>
  <si>
    <t>1027 Lexington Cir</t>
  </si>
  <si>
    <t>23-31-48-0804 1</t>
  </si>
  <si>
    <t>23-62-10-9993 8</t>
  </si>
  <si>
    <t>1032 Lexington Cir</t>
  </si>
  <si>
    <t>24-47-04-5387 9</t>
  </si>
  <si>
    <t>1209 E 11th ST</t>
  </si>
  <si>
    <t>3319 A</t>
  </si>
  <si>
    <t>3393 A</t>
  </si>
  <si>
    <t>3491 E</t>
  </si>
  <si>
    <t>3455 FA</t>
  </si>
  <si>
    <t>24-54-96-2757 8</t>
  </si>
  <si>
    <t>24-98-40-3377 9</t>
  </si>
  <si>
    <t>1032 BERKELEY AVE</t>
  </si>
  <si>
    <t>26-22-28-8139 8</t>
  </si>
  <si>
    <t>1036 LEXINGTON</t>
  </si>
  <si>
    <t>27-47-99-2271 1</t>
  </si>
  <si>
    <t>1033 LEXINGTON F</t>
  </si>
  <si>
    <t>28-49-78-9175 5</t>
  </si>
  <si>
    <t>1017 LEXINGTON CIR</t>
  </si>
  <si>
    <t>3311 E</t>
  </si>
  <si>
    <t>3319 E</t>
  </si>
  <si>
    <t>2834 A</t>
  </si>
  <si>
    <t>2834 E</t>
  </si>
  <si>
    <t>28-65-50-3025 3</t>
  </si>
  <si>
    <t>29-90-22-5086 8</t>
  </si>
  <si>
    <t>1201 E 11TH ST</t>
  </si>
  <si>
    <t>31-31-11-3671 2</t>
  </si>
  <si>
    <t>1211 E 11TH ST</t>
  </si>
  <si>
    <t>32-72-04-7260 7</t>
  </si>
  <si>
    <t>1111 E 11TH ST</t>
  </si>
  <si>
    <t>33-09-19-7941 0</t>
  </si>
  <si>
    <t>1033 LEXINGTON A</t>
  </si>
  <si>
    <t>35-11-42-9164 0</t>
  </si>
  <si>
    <t>1038 BERKELEY AVE</t>
  </si>
  <si>
    <t>4641 A</t>
  </si>
  <si>
    <t>4659 E</t>
  </si>
  <si>
    <t>38-67-10-4028 5</t>
  </si>
  <si>
    <t>5149 E</t>
  </si>
  <si>
    <t>5195 E</t>
  </si>
  <si>
    <t>38-73-48-2685 2</t>
  </si>
  <si>
    <t>1304 E 11TH ST</t>
  </si>
  <si>
    <t>40-40-63-4891 8</t>
  </si>
  <si>
    <t>1036 LEXINGTON CIR</t>
  </si>
  <si>
    <t>334 E</t>
  </si>
  <si>
    <t>355 E</t>
  </si>
  <si>
    <t>373 E</t>
  </si>
  <si>
    <t>394 E</t>
  </si>
  <si>
    <t>296 A</t>
  </si>
  <si>
    <t>297 FE</t>
  </si>
  <si>
    <t>40-54-62-1582 9</t>
  </si>
  <si>
    <t>1011 LEXINGTON CIR</t>
  </si>
  <si>
    <t>43-49-11-3543 0</t>
  </si>
  <si>
    <t>1211 E  11TH ST</t>
  </si>
  <si>
    <t>2437 A</t>
  </si>
  <si>
    <t>2447 A</t>
  </si>
  <si>
    <t>2451 E</t>
  </si>
  <si>
    <t>2455 A</t>
  </si>
  <si>
    <t>2461 E</t>
  </si>
  <si>
    <t>2461 FE</t>
  </si>
  <si>
    <t>43-58-63-0785 2</t>
  </si>
  <si>
    <t>1044 LEXINGTON CIR</t>
  </si>
  <si>
    <t>2525 A</t>
  </si>
  <si>
    <t>2607 E</t>
  </si>
  <si>
    <t>2812 A</t>
  </si>
  <si>
    <t>2924 E</t>
  </si>
  <si>
    <t>3023 A</t>
  </si>
  <si>
    <t>3076 FE</t>
  </si>
  <si>
    <t>45-04-31-4258 2</t>
  </si>
  <si>
    <t>1007 Lexington Cir</t>
  </si>
  <si>
    <t>45-72-54-1449 9</t>
  </si>
  <si>
    <t>1301 E 11TH ST</t>
  </si>
  <si>
    <t>47-36-48-8741 5</t>
  </si>
  <si>
    <t>1043 E 11TH ST</t>
  </si>
  <si>
    <t>6141 E</t>
  </si>
  <si>
    <t>6234 A</t>
  </si>
  <si>
    <t>6264 E</t>
  </si>
  <si>
    <t>47-53-89-7708 4</t>
  </si>
  <si>
    <t>1100 E 11TH ST</t>
  </si>
  <si>
    <t>47-55-91-1325 4</t>
  </si>
  <si>
    <t>1048 E 11TH ST</t>
  </si>
  <si>
    <t>2718 E</t>
  </si>
  <si>
    <t>2841 A</t>
  </si>
  <si>
    <t>2937 E</t>
  </si>
  <si>
    <t>2948 A</t>
  </si>
  <si>
    <t>2988 E</t>
  </si>
  <si>
    <t>50-47-51-9364 0</t>
  </si>
  <si>
    <t>1035 LEXINGTON CIR APT D</t>
  </si>
  <si>
    <t>1033 LEXINGTON CIR APT D</t>
  </si>
  <si>
    <t>1734 E</t>
  </si>
  <si>
    <t>1736 A</t>
  </si>
  <si>
    <t>1738 E</t>
  </si>
  <si>
    <t>1738 FE</t>
  </si>
  <si>
    <t>51-09-74-4176 3</t>
  </si>
  <si>
    <t>1044 E 11TH ST</t>
  </si>
  <si>
    <t>52-86-58-1743 2</t>
  </si>
  <si>
    <t>55-68-20-7031 7</t>
  </si>
  <si>
    <t xml:space="preserve">1123 E 11TH ST </t>
  </si>
  <si>
    <t>55-98-85-8402 9</t>
  </si>
  <si>
    <t>1209 E 11TH ST</t>
  </si>
  <si>
    <t>56-04-61-7587 5</t>
  </si>
  <si>
    <t>3284 A</t>
  </si>
  <si>
    <t>3368 E</t>
  </si>
  <si>
    <t>3501 A</t>
  </si>
  <si>
    <t>3624 E</t>
  </si>
  <si>
    <t>3707 FE</t>
  </si>
  <si>
    <t>3676 FE</t>
  </si>
  <si>
    <t>56-20-86-4943 6</t>
  </si>
  <si>
    <t>1038 LEXINGTON CIR</t>
  </si>
  <si>
    <t>5302 E</t>
  </si>
  <si>
    <t>5336 A</t>
  </si>
  <si>
    <t>5342 E</t>
  </si>
  <si>
    <t>5344 A</t>
  </si>
  <si>
    <t>5345 FE</t>
  </si>
  <si>
    <t>57-22-48-6565 9</t>
  </si>
  <si>
    <t>1030 LEXINGTON CIR</t>
  </si>
  <si>
    <t>59-91-63-6459 5</t>
  </si>
  <si>
    <t>61-08-08-6476 4</t>
  </si>
  <si>
    <t>1005 Lexington Cir</t>
  </si>
  <si>
    <t>61-60-78-5436 7</t>
  </si>
  <si>
    <t>1302 E 11TH ST</t>
  </si>
  <si>
    <t>62-09-24-7267 9</t>
  </si>
  <si>
    <t>1023 LEXINGTON CIR</t>
  </si>
  <si>
    <t>7240 E</t>
  </si>
  <si>
    <t>7250 A</t>
  </si>
  <si>
    <t>7250 E</t>
  </si>
  <si>
    <t>7259 A</t>
  </si>
  <si>
    <t>7259 FE</t>
  </si>
  <si>
    <t>62-65-86-1845 9</t>
  </si>
  <si>
    <t>63-08-06-4500 3</t>
  </si>
  <si>
    <t>1041 Lexington</t>
  </si>
  <si>
    <t>63-94-84-2413 8</t>
  </si>
  <si>
    <t>66-99-14-9057 5</t>
  </si>
  <si>
    <t xml:space="preserve">1041 Lexington </t>
  </si>
  <si>
    <t>53 A</t>
  </si>
  <si>
    <t>71 A</t>
  </si>
  <si>
    <t>100 E</t>
  </si>
  <si>
    <t>83 A</t>
  </si>
  <si>
    <t>113 E</t>
  </si>
  <si>
    <t>112 FA</t>
  </si>
  <si>
    <t>67-91-88-7622 7</t>
  </si>
  <si>
    <t>1104 E 11TH ST</t>
  </si>
  <si>
    <t>6314 A</t>
  </si>
  <si>
    <t>6325 A</t>
  </si>
  <si>
    <t>6348 E</t>
  </si>
  <si>
    <t>6360 FE</t>
  </si>
  <si>
    <t>68-26-31-0218 5</t>
  </si>
  <si>
    <t>1015 LEXINGTON CIR</t>
  </si>
  <si>
    <t>654 E</t>
  </si>
  <si>
    <t>655 A</t>
  </si>
  <si>
    <t>665 E</t>
  </si>
  <si>
    <t>661 A</t>
  </si>
  <si>
    <t>664 FA</t>
  </si>
  <si>
    <t>68-78-61-1874 2</t>
  </si>
  <si>
    <t>1109 E 11TH ST</t>
  </si>
  <si>
    <t>69-70-05-8920 8</t>
  </si>
  <si>
    <t>1034 BERKELY</t>
  </si>
  <si>
    <t>73-57-58-0776 0</t>
  </si>
  <si>
    <t>1304 E. 11TH ST</t>
  </si>
  <si>
    <t>74-71-44-1000 3</t>
  </si>
  <si>
    <t>1055 BERKELEY AVE</t>
  </si>
  <si>
    <t>1055 Berkeley Ave</t>
  </si>
  <si>
    <t>8343 E</t>
  </si>
  <si>
    <t>8363 A</t>
  </si>
  <si>
    <t>8363 E</t>
  </si>
  <si>
    <t>8378 A</t>
  </si>
  <si>
    <t>8380 E</t>
  </si>
  <si>
    <t>8413 A</t>
  </si>
  <si>
    <t>8521 E</t>
  </si>
  <si>
    <t>8675 A</t>
  </si>
  <si>
    <t>8849 E</t>
  </si>
  <si>
    <t>9005 A</t>
  </si>
  <si>
    <t>9127 E</t>
  </si>
  <si>
    <t>9107 A</t>
  </si>
  <si>
    <t>9125 E</t>
  </si>
  <si>
    <t>74-87-87-3127 7</t>
  </si>
  <si>
    <t>2965 E</t>
  </si>
  <si>
    <t>3024 E</t>
  </si>
  <si>
    <t>3014 A</t>
  </si>
  <si>
    <t>3025 E</t>
  </si>
  <si>
    <t>75-29-12-6908 4</t>
  </si>
  <si>
    <t>1015 LEXINGTON</t>
  </si>
  <si>
    <t>77-66-20-7431 7</t>
  </si>
  <si>
    <t>78-44-89-2108 6</t>
  </si>
  <si>
    <t>1020 BERKELY</t>
  </si>
  <si>
    <t>79-65-64-4964 6</t>
  </si>
  <si>
    <t>1007 LEXINGTON CIR</t>
  </si>
  <si>
    <t>79-99-08-4049 2</t>
  </si>
  <si>
    <t>1034 LEXINGTON</t>
  </si>
  <si>
    <t>5727 A</t>
  </si>
  <si>
    <t>5734 A</t>
  </si>
  <si>
    <t>5737 E</t>
  </si>
  <si>
    <t>5738 FE</t>
  </si>
  <si>
    <t>80-48-71-3265 8</t>
  </si>
  <si>
    <t>1121 E 11th ST</t>
  </si>
  <si>
    <t>7530 E</t>
  </si>
  <si>
    <t>8406 E</t>
  </si>
  <si>
    <t>81-33-25-1197 1</t>
  </si>
  <si>
    <t>1020 LEXINGTON CIR</t>
  </si>
  <si>
    <t>81-41-96-4452 1</t>
  </si>
  <si>
    <t>1035 LEXINGTON CIR B</t>
  </si>
  <si>
    <t>4717 E</t>
  </si>
  <si>
    <t>4717 A</t>
  </si>
  <si>
    <t>4718 E</t>
  </si>
  <si>
    <t>4719 E</t>
  </si>
  <si>
    <t>4719 FE</t>
  </si>
  <si>
    <t>81-46-07-3019 5</t>
  </si>
  <si>
    <t>1043 Lexington Cir</t>
  </si>
  <si>
    <t>81-76-12-8701 0</t>
  </si>
  <si>
    <t>1049 E 11TH ST</t>
  </si>
  <si>
    <t>82-13-92-3228 2</t>
  </si>
  <si>
    <t>84-90-08-2010 5</t>
  </si>
  <si>
    <t>85-19-87-1413 2</t>
  </si>
  <si>
    <t>1101 GREENWOOD AVE APT C</t>
  </si>
  <si>
    <t>6078 E</t>
  </si>
  <si>
    <t>6129 E</t>
  </si>
  <si>
    <t>6227 A</t>
  </si>
  <si>
    <t>6267 E</t>
  </si>
  <si>
    <t>6295 A</t>
  </si>
  <si>
    <t>6322 E</t>
  </si>
  <si>
    <t>6316 FA</t>
  </si>
  <si>
    <t>85-47-97-5490 6</t>
  </si>
  <si>
    <t>2071 A</t>
  </si>
  <si>
    <t>2183 A</t>
  </si>
  <si>
    <t>2254 E</t>
  </si>
  <si>
    <t>2338 A</t>
  </si>
  <si>
    <t>2390 A</t>
  </si>
  <si>
    <t>2390 E</t>
  </si>
  <si>
    <t>2424 A</t>
  </si>
  <si>
    <t>2442 E</t>
  </si>
  <si>
    <t>86-06-51-1240 0</t>
  </si>
  <si>
    <t>1033 LEXINGTON Apt A</t>
  </si>
  <si>
    <t>86-33-02-5879 8</t>
  </si>
  <si>
    <t>88-15-12-1654 1</t>
  </si>
  <si>
    <t>1009 LEXINGTON CIR</t>
  </si>
  <si>
    <t>88-21-12-5789 9</t>
  </si>
  <si>
    <t>1035 LEXINGTON Apt G</t>
  </si>
  <si>
    <t>88-93-60-2771 8</t>
  </si>
  <si>
    <t xml:space="preserve">1100 E 11TH ST </t>
  </si>
  <si>
    <t>90-70-98-3970 9</t>
  </si>
  <si>
    <t xml:space="preserve">1047 LEXINGTON </t>
  </si>
  <si>
    <t>2945 E</t>
  </si>
  <si>
    <t>2973 E</t>
  </si>
  <si>
    <t>91-85-51-4754 1</t>
  </si>
  <si>
    <t>92-38-46-1326 8</t>
  </si>
  <si>
    <t>92-70-55-5683 2</t>
  </si>
  <si>
    <t>1035 LEXINGTON D</t>
  </si>
  <si>
    <t>1035 Lexington Cir Apt D</t>
  </si>
  <si>
    <t>2904 E</t>
  </si>
  <si>
    <t>2904 A</t>
  </si>
  <si>
    <t>2906 A</t>
  </si>
  <si>
    <t>2908 E</t>
  </si>
  <si>
    <t>2917 A</t>
  </si>
  <si>
    <t>2926 FE</t>
  </si>
  <si>
    <t>95-41-00-1615 8</t>
  </si>
  <si>
    <t>1033 LEXINGTON APT C</t>
  </si>
  <si>
    <t>97-20-58-9269 4</t>
  </si>
  <si>
    <t>1117 E 11TH ST</t>
  </si>
  <si>
    <t>97-67-59-0353 4</t>
  </si>
  <si>
    <t>1215 E 11TH ST</t>
  </si>
  <si>
    <t>171 A</t>
  </si>
  <si>
    <t>3294 E</t>
  </si>
  <si>
    <t>1726 A</t>
  </si>
  <si>
    <t>3034 E</t>
  </si>
  <si>
    <t>3034 FE</t>
  </si>
  <si>
    <t>5289 A</t>
  </si>
  <si>
    <t>7230 A</t>
  </si>
  <si>
    <t>8327 A</t>
  </si>
  <si>
    <t>4711 A</t>
  </si>
  <si>
    <t>2892 A</t>
  </si>
  <si>
    <t>92-34-54-0000 3</t>
  </si>
  <si>
    <t>1301 ASHLAND AVE B</t>
  </si>
  <si>
    <t>1217 A</t>
  </si>
  <si>
    <t>1229 E</t>
  </si>
  <si>
    <t>1227 A</t>
  </si>
  <si>
    <t>1240 E</t>
  </si>
  <si>
    <t>1252 E</t>
  </si>
  <si>
    <t>1259 E</t>
  </si>
  <si>
    <t>1252 A</t>
  </si>
  <si>
    <t>1262 A</t>
  </si>
  <si>
    <t>1269 E</t>
  </si>
  <si>
    <t>1272 A</t>
  </si>
  <si>
    <t>1278 E</t>
  </si>
  <si>
    <t>1285 E</t>
  </si>
  <si>
    <t>1206 E</t>
  </si>
  <si>
    <t>08-96-96-9844 1</t>
  </si>
  <si>
    <t>1823 SIMPSON</t>
  </si>
  <si>
    <t>36-19-00-6185 7</t>
  </si>
  <si>
    <t>1512 FOWLER</t>
  </si>
  <si>
    <t>44-64-89-4017 7</t>
  </si>
  <si>
    <t>1827 SIMPSON ST</t>
  </si>
  <si>
    <t>847 E</t>
  </si>
  <si>
    <t>849 A</t>
  </si>
  <si>
    <t>861 FE</t>
  </si>
  <si>
    <t>823 A</t>
  </si>
  <si>
    <t>13-32-23-3208 4</t>
  </si>
  <si>
    <t>2111 CRAWFORD AVE</t>
  </si>
  <si>
    <t>9465 A</t>
  </si>
  <si>
    <t>9512 A</t>
  </si>
  <si>
    <t>9536 E</t>
  </si>
  <si>
    <t>19-01-37-6171 3</t>
  </si>
  <si>
    <t>2509 MCCORMICK BLVD</t>
  </si>
  <si>
    <t>1795 A</t>
  </si>
  <si>
    <t>1966 A</t>
  </si>
  <si>
    <t>2151 E</t>
  </si>
  <si>
    <t>2152 A</t>
  </si>
  <si>
    <t>2226 E</t>
  </si>
  <si>
    <t>20-23-74-7826 6</t>
  </si>
  <si>
    <t>2403 CHURCH ST</t>
  </si>
  <si>
    <t>43-24-96-7646 1</t>
  </si>
  <si>
    <t>2401 CHURCH ST</t>
  </si>
  <si>
    <t>48-64-83-3317 6</t>
  </si>
  <si>
    <t>512 South Blvd</t>
  </si>
  <si>
    <t>59-76-98-2248 3</t>
  </si>
  <si>
    <t>2010 SHERMAN AVE #A</t>
  </si>
  <si>
    <t>62-76-62-6164 8</t>
  </si>
  <si>
    <t>2010 SHERMAN AVE #D</t>
  </si>
  <si>
    <t>70-52-95-5228 6</t>
  </si>
  <si>
    <t>1818 OAKTON ST APT A</t>
  </si>
  <si>
    <t>75-65-77-0380 9</t>
  </si>
  <si>
    <t>89-48-51-2440 1</t>
  </si>
  <si>
    <t>2008 PRATT CT #B</t>
  </si>
  <si>
    <t>89-48-51-2440-1</t>
  </si>
  <si>
    <t>2184 A</t>
  </si>
  <si>
    <t>2189 E</t>
  </si>
  <si>
    <t>2189 A</t>
  </si>
  <si>
    <t>2192 FA</t>
  </si>
  <si>
    <t>2166 A</t>
  </si>
  <si>
    <t>2182 E</t>
  </si>
  <si>
    <t>45-28-12-4744 0</t>
  </si>
  <si>
    <t>7455 W 63RD PL, SUMMIT</t>
  </si>
  <si>
    <t>7455 W 63rd Pl, Summit</t>
  </si>
  <si>
    <t>56621 E</t>
  </si>
  <si>
    <t>56942 A</t>
  </si>
  <si>
    <t>57316 E</t>
  </si>
  <si>
    <t>57545 A</t>
  </si>
  <si>
    <t>57979 E</t>
  </si>
  <si>
    <t>58469 A</t>
  </si>
  <si>
    <t>60088 E</t>
  </si>
  <si>
    <t>62833 A</t>
  </si>
  <si>
    <t>65399 E</t>
  </si>
  <si>
    <t>67142 A</t>
  </si>
  <si>
    <t>68962 E</t>
  </si>
  <si>
    <t>69525 A</t>
  </si>
  <si>
    <t>70241 E</t>
  </si>
  <si>
    <t>55991 A</t>
  </si>
  <si>
    <t>NICOR ENERCHANGE</t>
  </si>
  <si>
    <t>Gas - Nicor Enerchange</t>
  </si>
  <si>
    <t>Consumption</t>
  </si>
  <si>
    <t>Total</t>
  </si>
  <si>
    <t>May 2016- May 2017 Totals</t>
  </si>
  <si>
    <t>Account Number</t>
  </si>
  <si>
    <t>(55% of consumption calculated by IL25-09)</t>
  </si>
  <si>
    <r>
      <t xml:space="preserve">7903371000 
</t>
    </r>
    <r>
      <rPr>
        <b/>
        <i/>
        <sz val="10"/>
        <rFont val="Arial"/>
        <family val="2"/>
      </rPr>
      <t>(45% of consumption calculated)</t>
    </r>
  </si>
  <si>
    <t>1917071000
2917071000</t>
  </si>
  <si>
    <r>
      <t xml:space="preserve">   </t>
    </r>
    <r>
      <rPr>
        <b/>
        <u/>
        <sz val="12"/>
        <color indexed="8"/>
        <rFont val="Tahoma"/>
        <family val="2"/>
      </rPr>
      <t>Chicago Heights, IL 60411</t>
    </r>
  </si>
  <si>
    <t>Chicago Heights, IL 60411</t>
  </si>
  <si>
    <t>Robbins, IL 60472</t>
  </si>
  <si>
    <t>Ford Heights, IL 60411</t>
  </si>
  <si>
    <t>Des Plaines, IL 60016</t>
  </si>
  <si>
    <t>Evanston, IL 60201</t>
  </si>
  <si>
    <t>Summit, IL 60501</t>
  </si>
  <si>
    <t>Address</t>
  </si>
  <si>
    <t xml:space="preserve">1055 Berkely Ave, Ford Heights, IL </t>
  </si>
  <si>
    <t>15306 Robey Rd, Harvey, IL</t>
  </si>
  <si>
    <t>1704 E End Ave, Chicago Heights, IL</t>
  </si>
  <si>
    <t>3210 W 139th Street, Robbins, IL</t>
  </si>
  <si>
    <t>215 W Miner Street, Arlington Heights, IL</t>
  </si>
  <si>
    <t>200 N Milwaukee Ave, Wheeling, IL</t>
  </si>
  <si>
    <t>9535 Franklin Ave, Franklin Park, IL</t>
  </si>
  <si>
    <t>0226350000</t>
  </si>
  <si>
    <t>9238 Gross Point Rd, Skokie, IL</t>
  </si>
  <si>
    <t>0529150000</t>
  </si>
  <si>
    <t>1900 Sherman Ave, Evanston, IL</t>
  </si>
  <si>
    <t>2300 Noyes Ct, Evanston, IL</t>
  </si>
  <si>
    <t>350 Juniper Street, Park Forest, IL</t>
  </si>
  <si>
    <t>9201 N Maryland Street, Niles, IL</t>
  </si>
  <si>
    <t>1301 Ashland Ave, Des Plaines, 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</si>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</sst>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u/>
      <sz val="12"/>
      <color indexed="8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</cellStyleXfs>
  <cellXfs count="174">
    <xf numFmtId="0" fontId="0" fillId="0" borderId="0" xfId="0"/>
    <xf numFmtId="44" fontId="0" fillId="0" borderId="0" xfId="0" applyNumberFormat="1"/>
    <xf numFmtId="0" fontId="2" fillId="0" borderId="0" xfId="0" applyFont="1" applyFill="1" applyAlignment="1">
      <alignment horizontal="center"/>
    </xf>
    <xf numFmtId="44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3" xfId="0" applyFont="1" applyBorder="1"/>
    <xf numFmtId="0" fontId="0" fillId="0" borderId="0" xfId="0" applyFont="1"/>
    <xf numFmtId="0" fontId="0" fillId="0" borderId="7" xfId="0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0" fontId="0" fillId="0" borderId="11" xfId="0" applyBorder="1"/>
    <xf numFmtId="43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0" fillId="0" borderId="13" xfId="0" applyBorder="1"/>
    <xf numFmtId="0" fontId="0" fillId="0" borderId="14" xfId="0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1" fillId="0" borderId="4" xfId="0" applyFont="1" applyBorder="1"/>
    <xf numFmtId="17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1" applyFont="1"/>
    <xf numFmtId="0" fontId="9" fillId="3" borderId="21" xfId="1" applyFont="1" applyFill="1" applyBorder="1" applyAlignment="1"/>
    <xf numFmtId="0" fontId="10" fillId="3" borderId="22" xfId="1" applyFont="1" applyFill="1" applyBorder="1" applyAlignment="1"/>
    <xf numFmtId="14" fontId="10" fillId="3" borderId="22" xfId="1" applyNumberFormat="1" applyFont="1" applyFill="1" applyBorder="1" applyAlignment="1">
      <alignment horizontal="center"/>
    </xf>
    <xf numFmtId="0" fontId="11" fillId="3" borderId="24" xfId="1" applyFont="1" applyFill="1" applyBorder="1" applyAlignment="1">
      <alignment horizontal="center"/>
    </xf>
    <xf numFmtId="14" fontId="11" fillId="3" borderId="24" xfId="1" applyNumberFormat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3" borderId="24" xfId="1" applyFont="1" applyFill="1" applyBorder="1" applyAlignment="1">
      <alignment horizontal="left"/>
    </xf>
    <xf numFmtId="0" fontId="11" fillId="3" borderId="24" xfId="1" applyFont="1" applyFill="1" applyBorder="1" applyAlignment="1"/>
    <xf numFmtId="0" fontId="11" fillId="3" borderId="24" xfId="1" applyFont="1" applyFill="1" applyBorder="1" applyAlignment="1">
      <alignment horizontal="right"/>
    </xf>
    <xf numFmtId="0" fontId="11" fillId="0" borderId="0" xfId="1" applyFont="1"/>
    <xf numFmtId="0" fontId="9" fillId="5" borderId="24" xfId="1" applyFont="1" applyFill="1" applyBorder="1"/>
    <xf numFmtId="0" fontId="9" fillId="5" borderId="24" xfId="1" quotePrefix="1" applyFont="1" applyFill="1" applyBorder="1"/>
    <xf numFmtId="14" fontId="11" fillId="5" borderId="24" xfId="1" applyNumberFormat="1" applyFont="1" applyFill="1" applyBorder="1" applyAlignment="1">
      <alignment horizontal="center"/>
    </xf>
    <xf numFmtId="2" fontId="11" fillId="5" borderId="24" xfId="1" applyNumberFormat="1" applyFont="1" applyFill="1" applyBorder="1" applyAlignment="1">
      <alignment horizontal="right"/>
    </xf>
    <xf numFmtId="0" fontId="11" fillId="5" borderId="24" xfId="1" applyFont="1" applyFill="1" applyBorder="1" applyAlignment="1">
      <alignment horizontal="center"/>
    </xf>
    <xf numFmtId="0" fontId="11" fillId="0" borderId="0" xfId="1" applyFont="1" applyFill="1"/>
    <xf numFmtId="0" fontId="10" fillId="0" borderId="24" xfId="1" applyFont="1" applyFill="1" applyBorder="1"/>
    <xf numFmtId="0" fontId="10" fillId="0" borderId="24" xfId="1" quotePrefix="1" applyFont="1" applyFill="1" applyBorder="1"/>
    <xf numFmtId="14" fontId="10" fillId="0" borderId="24" xfId="1" applyNumberFormat="1" applyFont="1" applyFill="1" applyBorder="1" applyAlignment="1">
      <alignment horizontal="center"/>
    </xf>
    <xf numFmtId="0" fontId="10" fillId="0" borderId="24" xfId="1" applyFont="1" applyFill="1" applyBorder="1" applyAlignment="1">
      <alignment horizontal="right"/>
    </xf>
    <xf numFmtId="0" fontId="10" fillId="0" borderId="24" xfId="1" applyFont="1" applyFill="1" applyBorder="1" applyAlignment="1">
      <alignment horizontal="center"/>
    </xf>
    <xf numFmtId="0" fontId="10" fillId="0" borderId="0" xfId="1" applyFont="1" applyFill="1"/>
    <xf numFmtId="0" fontId="12" fillId="0" borderId="0" xfId="1" applyFont="1" applyFill="1"/>
    <xf numFmtId="14" fontId="10" fillId="5" borderId="24" xfId="1" applyNumberFormat="1" applyFont="1" applyFill="1" applyBorder="1" applyAlignment="1">
      <alignment horizontal="center"/>
    </xf>
    <xf numFmtId="0" fontId="10" fillId="5" borderId="24" xfId="1" applyFont="1" applyFill="1" applyBorder="1" applyAlignment="1">
      <alignment horizontal="right"/>
    </xf>
    <xf numFmtId="0" fontId="10" fillId="5" borderId="24" xfId="1" applyFont="1" applyFill="1" applyBorder="1" applyAlignment="1">
      <alignment horizontal="center"/>
    </xf>
    <xf numFmtId="0" fontId="11" fillId="5" borderId="24" xfId="1" applyFont="1" applyFill="1" applyBorder="1" applyAlignment="1">
      <alignment horizontal="right"/>
    </xf>
    <xf numFmtId="0" fontId="9" fillId="0" borderId="24" xfId="1" applyFont="1" applyFill="1" applyBorder="1"/>
    <xf numFmtId="0" fontId="12" fillId="0" borderId="0" xfId="1" applyFont="1"/>
    <xf numFmtId="14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11" fillId="0" borderId="0" xfId="1" applyFont="1" applyFill="1" applyAlignment="1">
      <alignment horizontal="center"/>
    </xf>
    <xf numFmtId="2" fontId="10" fillId="5" borderId="24" xfId="1" applyNumberFormat="1" applyFont="1" applyFill="1" applyBorder="1" applyAlignment="1">
      <alignment horizontal="right"/>
    </xf>
    <xf numFmtId="14" fontId="12" fillId="0" borderId="24" xfId="1" applyNumberFormat="1" applyFont="1" applyFill="1" applyBorder="1" applyAlignment="1">
      <alignment horizontal="center"/>
    </xf>
    <xf numFmtId="2" fontId="12" fillId="0" borderId="24" xfId="1" applyNumberFormat="1" applyFont="1" applyFill="1" applyBorder="1" applyAlignment="1">
      <alignment horizontal="right"/>
    </xf>
    <xf numFmtId="0" fontId="12" fillId="0" borderId="24" xfId="1" applyFont="1" applyFill="1" applyBorder="1" applyAlignment="1">
      <alignment horizontal="center"/>
    </xf>
    <xf numFmtId="0" fontId="9" fillId="0" borderId="24" xfId="1" quotePrefix="1" applyFont="1" applyFill="1" applyBorder="1"/>
    <xf numFmtId="2" fontId="10" fillId="0" borderId="24" xfId="1" applyNumberFormat="1" applyFont="1" applyFill="1" applyBorder="1" applyAlignment="1">
      <alignment horizontal="right"/>
    </xf>
    <xf numFmtId="14" fontId="9" fillId="5" borderId="24" xfId="1" applyNumberFormat="1" applyFont="1" applyFill="1" applyBorder="1"/>
    <xf numFmtId="0" fontId="10" fillId="0" borderId="24" xfId="0" applyFont="1" applyFill="1" applyBorder="1"/>
    <xf numFmtId="14" fontId="10" fillId="0" borderId="24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/>
    <xf numFmtId="43" fontId="10" fillId="5" borderId="24" xfId="3" applyFont="1" applyFill="1" applyBorder="1" applyAlignment="1">
      <alignment horizontal="right"/>
    </xf>
    <xf numFmtId="43" fontId="10" fillId="0" borderId="24" xfId="3" applyFont="1" applyFill="1" applyBorder="1" applyAlignment="1">
      <alignment horizontal="right"/>
    </xf>
    <xf numFmtId="0" fontId="12" fillId="0" borderId="24" xfId="1" applyFont="1" applyBorder="1"/>
    <xf numFmtId="14" fontId="12" fillId="0" borderId="24" xfId="1" applyNumberFormat="1" applyFont="1" applyBorder="1" applyAlignment="1">
      <alignment horizontal="center"/>
    </xf>
    <xf numFmtId="43" fontId="12" fillId="0" borderId="24" xfId="3" applyFont="1" applyBorder="1" applyAlignment="1">
      <alignment horizontal="right"/>
    </xf>
    <xf numFmtId="0" fontId="12" fillId="0" borderId="24" xfId="1" applyFont="1" applyBorder="1" applyAlignment="1">
      <alignment horizontal="center"/>
    </xf>
    <xf numFmtId="39" fontId="10" fillId="0" borderId="24" xfId="3" applyNumberFormat="1" applyFont="1" applyFill="1" applyBorder="1" applyAlignment="1">
      <alignment horizontal="right"/>
    </xf>
    <xf numFmtId="49" fontId="10" fillId="0" borderId="24" xfId="3" applyNumberFormat="1" applyFont="1" applyFill="1" applyBorder="1" applyAlignment="1">
      <alignment horizontal="right"/>
    </xf>
    <xf numFmtId="14" fontId="9" fillId="5" borderId="24" xfId="1" applyNumberFormat="1" applyFont="1" applyFill="1" applyBorder="1" applyAlignment="1">
      <alignment horizontal="center"/>
    </xf>
    <xf numFmtId="43" fontId="9" fillId="5" borderId="24" xfId="3" applyFont="1" applyFill="1" applyBorder="1" applyAlignment="1">
      <alignment horizontal="right"/>
    </xf>
    <xf numFmtId="0" fontId="9" fillId="5" borderId="24" xfId="1" applyFont="1" applyFill="1" applyBorder="1" applyAlignment="1">
      <alignment horizontal="center"/>
    </xf>
    <xf numFmtId="43" fontId="12" fillId="0" borderId="0" xfId="3" applyFont="1" applyAlignment="1">
      <alignment horizontal="right"/>
    </xf>
    <xf numFmtId="0" fontId="12" fillId="0" borderId="24" xfId="0" applyFont="1" applyBorder="1"/>
    <xf numFmtId="14" fontId="1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4" xfId="0" applyFont="1" applyFill="1" applyBorder="1"/>
    <xf numFmtId="43" fontId="11" fillId="3" borderId="24" xfId="3" applyFont="1" applyFill="1" applyBorder="1" applyAlignment="1">
      <alignment horizontal="center"/>
    </xf>
    <xf numFmtId="43" fontId="11" fillId="5" borderId="24" xfId="3" applyFont="1" applyFill="1" applyBorder="1" applyAlignment="1">
      <alignment horizontal="right"/>
    </xf>
    <xf numFmtId="43" fontId="12" fillId="0" borderId="24" xfId="3" applyFont="1" applyFill="1" applyBorder="1" applyAlignment="1">
      <alignment horizontal="right"/>
    </xf>
    <xf numFmtId="0" fontId="9" fillId="0" borderId="24" xfId="0" quotePrefix="1" applyFont="1" applyFill="1" applyBorder="1"/>
    <xf numFmtId="0" fontId="12" fillId="0" borderId="0" xfId="0" applyFont="1"/>
    <xf numFmtId="0" fontId="9" fillId="5" borderId="24" xfId="1" applyFont="1" applyFill="1" applyBorder="1" applyAlignment="1">
      <alignment horizontal="right"/>
    </xf>
    <xf numFmtId="0" fontId="12" fillId="0" borderId="24" xfId="1" quotePrefix="1" applyFont="1" applyBorder="1"/>
    <xf numFmtId="49" fontId="10" fillId="0" borderId="24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right"/>
    </xf>
    <xf numFmtId="0" fontId="10" fillId="0" borderId="0" xfId="0" applyFont="1"/>
    <xf numFmtId="0" fontId="10" fillId="0" borderId="24" xfId="0" quotePrefix="1" applyFont="1" applyFill="1" applyBorder="1"/>
    <xf numFmtId="0" fontId="10" fillId="0" borderId="24" xfId="0" applyFont="1" applyFill="1" applyBorder="1" applyAlignment="1">
      <alignment horizontal="right"/>
    </xf>
    <xf numFmtId="2" fontId="11" fillId="3" borderId="24" xfId="1" applyNumberFormat="1" applyFont="1" applyFill="1" applyBorder="1" applyAlignment="1">
      <alignment horizontal="center"/>
    </xf>
    <xf numFmtId="2" fontId="12" fillId="0" borderId="24" xfId="3" applyNumberFormat="1" applyFont="1" applyBorder="1" applyAlignment="1">
      <alignment horizontal="right"/>
    </xf>
    <xf numFmtId="2" fontId="12" fillId="0" borderId="0" xfId="1" applyNumberFormat="1" applyFont="1" applyAlignment="1">
      <alignment horizontal="right"/>
    </xf>
    <xf numFmtId="2" fontId="12" fillId="0" borderId="24" xfId="1" applyNumberFormat="1" applyFont="1" applyBorder="1" applyAlignment="1">
      <alignment horizontal="right"/>
    </xf>
    <xf numFmtId="2" fontId="12" fillId="0" borderId="24" xfId="0" applyNumberFormat="1" applyFont="1" applyBorder="1" applyAlignment="1">
      <alignment horizontal="right"/>
    </xf>
    <xf numFmtId="43" fontId="12" fillId="0" borderId="0" xfId="1" applyNumberFormat="1" applyFont="1" applyAlignment="1">
      <alignment horizontal="right"/>
    </xf>
    <xf numFmtId="0" fontId="13" fillId="0" borderId="0" xfId="1" applyFont="1"/>
    <xf numFmtId="0" fontId="3" fillId="0" borderId="0" xfId="1" applyFont="1"/>
    <xf numFmtId="0" fontId="14" fillId="0" borderId="0" xfId="1" applyFont="1"/>
    <xf numFmtId="0" fontId="13" fillId="0" borderId="0" xfId="1" applyFont="1" applyAlignment="1">
      <alignment horizontal="center"/>
    </xf>
    <xf numFmtId="17" fontId="13" fillId="8" borderId="24" xfId="1" applyNumberFormat="1" applyFont="1" applyFill="1" applyBorder="1" applyAlignment="1">
      <alignment horizontal="center"/>
    </xf>
    <xf numFmtId="44" fontId="13" fillId="8" borderId="24" xfId="2" applyFont="1" applyFill="1" applyBorder="1" applyAlignment="1">
      <alignment horizontal="center"/>
    </xf>
    <xf numFmtId="165" fontId="2" fillId="9" borderId="24" xfId="4" applyNumberFormat="1" applyFont="1" applyFill="1" applyBorder="1" applyAlignment="1">
      <alignment horizontal="center" vertical="center"/>
    </xf>
    <xf numFmtId="165" fontId="2" fillId="9" borderId="24" xfId="4" applyNumberFormat="1" applyFont="1" applyFill="1" applyBorder="1" applyAlignment="1">
      <alignment horizontal="left" vertical="center"/>
    </xf>
    <xf numFmtId="43" fontId="2" fillId="9" borderId="24" xfId="4" applyNumberFormat="1" applyFont="1" applyFill="1" applyBorder="1" applyAlignment="1">
      <alignment horizontal="left" vertical="center"/>
    </xf>
    <xf numFmtId="44" fontId="3" fillId="0" borderId="0" xfId="2" applyFont="1"/>
    <xf numFmtId="43" fontId="3" fillId="0" borderId="0" xfId="3" applyFont="1"/>
    <xf numFmtId="43" fontId="3" fillId="0" borderId="0" xfId="3" applyFont="1" applyFill="1" applyBorder="1"/>
    <xf numFmtId="165" fontId="2" fillId="10" borderId="24" xfId="4" applyNumberFormat="1" applyFont="1" applyFill="1" applyBorder="1" applyAlignment="1">
      <alignment horizontal="center" vertical="center"/>
    </xf>
    <xf numFmtId="165" fontId="2" fillId="10" borderId="24" xfId="4" applyNumberFormat="1" applyFont="1" applyFill="1" applyBorder="1" applyAlignment="1">
      <alignment horizontal="left" vertical="center"/>
    </xf>
    <xf numFmtId="43" fontId="2" fillId="10" borderId="24" xfId="4" applyNumberFormat="1" applyFont="1" applyFill="1" applyBorder="1" applyAlignment="1">
      <alignment horizontal="left" vertical="center"/>
    </xf>
    <xf numFmtId="165" fontId="2" fillId="2" borderId="24" xfId="4" applyNumberFormat="1" applyFont="1" applyFill="1" applyBorder="1" applyAlignment="1">
      <alignment horizontal="center" vertical="center"/>
    </xf>
    <xf numFmtId="165" fontId="2" fillId="2" borderId="24" xfId="4" applyNumberFormat="1" applyFont="1" applyFill="1" applyBorder="1" applyAlignment="1">
      <alignment horizontal="left" vertical="center"/>
    </xf>
    <xf numFmtId="43" fontId="2" fillId="2" borderId="24" xfId="4" applyNumberFormat="1" applyFont="1" applyFill="1" applyBorder="1" applyAlignment="1">
      <alignment horizontal="left" vertical="center"/>
    </xf>
    <xf numFmtId="165" fontId="2" fillId="0" borderId="0" xfId="4" applyNumberFormat="1" applyFont="1" applyFill="1" applyBorder="1" applyAlignment="1">
      <alignment horizontal="center" vertical="center"/>
    </xf>
    <xf numFmtId="43" fontId="14" fillId="0" borderId="25" xfId="1" applyNumberFormat="1" applyFont="1" applyBorder="1"/>
    <xf numFmtId="43" fontId="13" fillId="0" borderId="0" xfId="1" applyNumberFormat="1" applyFont="1"/>
    <xf numFmtId="44" fontId="2" fillId="6" borderId="20" xfId="2" applyFont="1" applyFill="1" applyBorder="1" applyAlignment="1">
      <alignment horizontal="center"/>
    </xf>
    <xf numFmtId="17" fontId="13" fillId="8" borderId="24" xfId="0" applyNumberFormat="1" applyFont="1" applyFill="1" applyBorder="1" applyAlignment="1">
      <alignment horizontal="center"/>
    </xf>
    <xf numFmtId="43" fontId="14" fillId="0" borderId="25" xfId="3" applyFont="1" applyBorder="1"/>
    <xf numFmtId="0" fontId="3" fillId="0" borderId="0" xfId="0" applyFont="1"/>
    <xf numFmtId="0" fontId="13" fillId="0" borderId="0" xfId="1" applyFont="1" applyFill="1"/>
    <xf numFmtId="0" fontId="13" fillId="0" borderId="0" xfId="1" applyFont="1" applyFill="1" applyAlignment="1">
      <alignment horizontal="center"/>
    </xf>
    <xf numFmtId="0" fontId="14" fillId="0" borderId="0" xfId="1" applyFont="1" applyFill="1"/>
    <xf numFmtId="0" fontId="14" fillId="0" borderId="0" xfId="1" applyNumberFormat="1" applyFont="1" applyFill="1"/>
    <xf numFmtId="0" fontId="2" fillId="0" borderId="24" xfId="4" applyNumberFormat="1" applyFont="1" applyFill="1" applyBorder="1" applyAlignment="1">
      <alignment horizontal="center" vertical="center"/>
    </xf>
    <xf numFmtId="0" fontId="2" fillId="0" borderId="24" xfId="4" applyNumberFormat="1" applyFont="1" applyFill="1" applyBorder="1" applyAlignment="1">
      <alignment horizontal="center" vertical="center" wrapText="1"/>
    </xf>
    <xf numFmtId="0" fontId="15" fillId="0" borderId="24" xfId="4" applyNumberFormat="1" applyFont="1" applyFill="1" applyBorder="1" applyAlignment="1">
      <alignment horizontal="center" vertical="center" wrapText="1"/>
    </xf>
    <xf numFmtId="43" fontId="3" fillId="0" borderId="0" xfId="3" applyFont="1" applyAlignment="1">
      <alignment vertical="center"/>
    </xf>
    <xf numFmtId="44" fontId="3" fillId="0" borderId="0" xfId="2" applyFont="1" applyAlignment="1">
      <alignment vertical="center"/>
    </xf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vertical="center"/>
    </xf>
    <xf numFmtId="43" fontId="3" fillId="0" borderId="0" xfId="3" applyFont="1" applyFill="1" applyBorder="1" applyAlignment="1">
      <alignment vertical="center"/>
    </xf>
    <xf numFmtId="4" fontId="14" fillId="0" borderId="25" xfId="1" applyNumberFormat="1" applyFont="1" applyBorder="1"/>
    <xf numFmtId="44" fontId="14" fillId="0" borderId="25" xfId="2" applyFont="1" applyBorder="1"/>
    <xf numFmtId="17" fontId="13" fillId="3" borderId="24" xfId="1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" fontId="13" fillId="3" borderId="24" xfId="0" applyNumberFormat="1" applyFont="1" applyFill="1" applyBorder="1" applyAlignment="1">
      <alignment horizontal="center"/>
    </xf>
    <xf numFmtId="17" fontId="13" fillId="3" borderId="24" xfId="1" applyNumberFormat="1" applyFont="1" applyFill="1" applyBorder="1" applyAlignment="1">
      <alignment horizontal="center"/>
    </xf>
    <xf numFmtId="0" fontId="13" fillId="7" borderId="24" xfId="1" applyFont="1" applyFill="1" applyBorder="1" applyAlignment="1">
      <alignment horizontal="center"/>
    </xf>
    <xf numFmtId="49" fontId="2" fillId="0" borderId="24" xfId="4" applyNumberFormat="1" applyFont="1" applyFill="1" applyBorder="1" applyAlignment="1">
      <alignment horizontal="center" vertical="center"/>
    </xf>
    <xf numFmtId="44" fontId="13" fillId="3" borderId="24" xfId="2" applyFont="1" applyFill="1" applyBorder="1" applyAlignment="1">
      <alignment horizontal="center"/>
    </xf>
    <xf numFmtId="44" fontId="2" fillId="6" borderId="20" xfId="2" applyFont="1" applyFill="1" applyBorder="1" applyAlignment="1">
      <alignment horizontal="center"/>
    </xf>
    <xf numFmtId="17" fontId="13" fillId="3" borderId="24" xfId="1" applyNumberFormat="1" applyFont="1" applyFill="1" applyBorder="1" applyAlignment="1">
      <alignment horizontal="center"/>
    </xf>
    <xf numFmtId="0" fontId="9" fillId="3" borderId="17" xfId="1" applyFont="1" applyFill="1" applyBorder="1" applyAlignment="1">
      <alignment horizontal="center"/>
    </xf>
    <xf numFmtId="0" fontId="9" fillId="3" borderId="18" xfId="1" applyFont="1" applyFill="1" applyBorder="1" applyAlignment="1">
      <alignment horizontal="center"/>
    </xf>
    <xf numFmtId="0" fontId="9" fillId="3" borderId="19" xfId="1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9" fillId="3" borderId="21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0" fontId="11" fillId="3" borderId="21" xfId="1" applyFont="1" applyFill="1" applyBorder="1" applyAlignment="1">
      <alignment horizontal="center"/>
    </xf>
    <xf numFmtId="0" fontId="11" fillId="3" borderId="23" xfId="1" applyFont="1" applyFill="1" applyBorder="1" applyAlignment="1">
      <alignment horizontal="center"/>
    </xf>
    <xf numFmtId="0" fontId="16" fillId="3" borderId="19" xfId="1" applyFont="1" applyFill="1" applyBorder="1" applyAlignment="1">
      <alignment horizontal="center"/>
    </xf>
    <xf numFmtId="0" fontId="16" fillId="3" borderId="20" xfId="1" applyFont="1" applyFill="1" applyBorder="1" applyAlignment="1">
      <alignment horizontal="center"/>
    </xf>
    <xf numFmtId="17" fontId="13" fillId="3" borderId="21" xfId="1" applyNumberFormat="1" applyFont="1" applyFill="1" applyBorder="1" applyAlignment="1">
      <alignment horizontal="center"/>
    </xf>
  </cellXfs>
  <cellStyles count="6">
    <cellStyle name="Comma 2" xfId="3"/>
    <cellStyle name="Currency 2" xfId="2"/>
    <cellStyle name="Normal" xfId="0" builtinId="0"/>
    <cellStyle name="Normal 2" xfId="1"/>
    <cellStyle name="Normal_pitt operating subsidy project_RC Rev" xfId="4"/>
    <cellStyle name="Percent 2" xfId="5"/>
  </cellStyles>
  <dxfs count="0"/>
  <tableStyles count="0" defaultTableStyle="TableStyleMedium2" defaultPivotStyle="PivotStyleLight16"/>
  <colors>
    <mruColors>
      <color rgb="FF99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E1" sqref="E1"/>
    </sheetView>
  </sheetViews>
  <sheetFormatPr defaultRowHeight="15" x14ac:dyDescent="0.25"/>
  <cols>
    <col min="2" max="2" width="24" customWidth="1"/>
    <col min="3" max="3" width="15.7109375" customWidth="1"/>
    <col min="4" max="5" width="4" customWidth="1"/>
    <col min="6" max="6" width="13" customWidth="1"/>
    <col min="7" max="7" width="4" customWidth="1"/>
    <col min="8" max="8" width="13" customWidth="1"/>
  </cols>
  <sheetData>
    <row r="1" spans="1:8" ht="30" customHeight="1" x14ac:dyDescent="0.25">
      <c r="A1" s="4"/>
      <c r="B1" s="5"/>
      <c r="C1" s="153" t="s">
        <v>55</v>
      </c>
      <c r="D1" s="2"/>
      <c r="E1" s="2"/>
      <c r="F1" s="154" t="s">
        <v>54</v>
      </c>
      <c r="G1" s="9"/>
      <c r="H1" s="154" t="s">
        <v>0</v>
      </c>
    </row>
    <row r="2" spans="1:8" ht="30.75" thickBot="1" x14ac:dyDescent="0.3">
      <c r="A2" s="6"/>
      <c r="B2" s="7"/>
      <c r="C2" s="29" t="s">
        <v>52</v>
      </c>
      <c r="D2" s="30"/>
      <c r="E2" s="30"/>
      <c r="F2" s="31" t="s">
        <v>1</v>
      </c>
      <c r="G2" s="32"/>
      <c r="H2" s="31" t="s">
        <v>1</v>
      </c>
    </row>
    <row r="3" spans="1:8" x14ac:dyDescent="0.25">
      <c r="A3" s="4" t="s">
        <v>3</v>
      </c>
      <c r="B3" s="23" t="s">
        <v>4</v>
      </c>
      <c r="C3" s="19">
        <f>F3+H3</f>
        <v>96.389999999999986</v>
      </c>
      <c r="D3" s="1"/>
      <c r="F3" s="11">
        <v>0</v>
      </c>
      <c r="H3" s="15">
        <f>'Nicor-001'!F16</f>
        <v>96.389999999999986</v>
      </c>
    </row>
    <row r="4" spans="1:8" x14ac:dyDescent="0.25">
      <c r="A4" s="6" t="s">
        <v>5</v>
      </c>
      <c r="B4" s="24" t="s">
        <v>6</v>
      </c>
      <c r="C4" s="20" t="e">
        <f>F4+H4</f>
        <v>#VALUE!</v>
      </c>
      <c r="D4" s="1"/>
      <c r="F4" s="12">
        <v>0</v>
      </c>
      <c r="H4" s="16" t="str">
        <f>'Nicor-002'!F71</f>
        <v xml:space="preserve"> </v>
      </c>
    </row>
    <row r="5" spans="1:8" x14ac:dyDescent="0.25">
      <c r="A5" s="6" t="s">
        <v>7</v>
      </c>
      <c r="B5" s="24" t="s">
        <v>8</v>
      </c>
      <c r="C5" s="20">
        <f>F5+H5</f>
        <v>0</v>
      </c>
      <c r="D5" s="1"/>
      <c r="F5" s="12">
        <v>0</v>
      </c>
      <c r="H5" s="16">
        <v>0</v>
      </c>
    </row>
    <row r="6" spans="1:8" x14ac:dyDescent="0.25">
      <c r="A6" s="6" t="s">
        <v>9</v>
      </c>
      <c r="B6" s="24" t="s">
        <v>10</v>
      </c>
      <c r="C6" s="20">
        <f>F6+H6</f>
        <v>9263.9600000000046</v>
      </c>
      <c r="D6" s="1"/>
      <c r="F6" s="12">
        <v>0</v>
      </c>
      <c r="H6" s="16">
        <f>'Nicor-004'!F243</f>
        <v>9263.9600000000046</v>
      </c>
    </row>
    <row r="7" spans="1:8" x14ac:dyDescent="0.25">
      <c r="A7" s="6" t="s">
        <v>11</v>
      </c>
      <c r="B7" s="24" t="s">
        <v>12</v>
      </c>
      <c r="C7" s="20">
        <f>F7+H7</f>
        <v>12537.399999999994</v>
      </c>
      <c r="D7" s="1"/>
      <c r="F7" s="12">
        <v>0</v>
      </c>
      <c r="H7" s="16">
        <f>'Nicor-005'!F273</f>
        <v>12537.399999999994</v>
      </c>
    </row>
    <row r="8" spans="1:8" x14ac:dyDescent="0.25">
      <c r="A8" s="6" t="s">
        <v>13</v>
      </c>
      <c r="B8" s="24" t="s">
        <v>14</v>
      </c>
      <c r="C8" s="20">
        <f>F8+H8</f>
        <v>0</v>
      </c>
      <c r="D8" s="1"/>
      <c r="F8" s="12">
        <v>0</v>
      </c>
      <c r="H8" s="16">
        <v>0</v>
      </c>
    </row>
    <row r="9" spans="1:8" x14ac:dyDescent="0.25">
      <c r="A9" s="6" t="s">
        <v>15</v>
      </c>
      <c r="B9" s="24" t="s">
        <v>16</v>
      </c>
      <c r="C9" s="20">
        <f>F9+H9</f>
        <v>12044.620000000003</v>
      </c>
      <c r="D9" s="1"/>
      <c r="F9" s="12">
        <f>'Nicor Enerchange'!E10</f>
        <v>5510</v>
      </c>
      <c r="H9" s="16">
        <f>'Nicor-007'!F271</f>
        <v>6534.6200000000017</v>
      </c>
    </row>
    <row r="10" spans="1:8" x14ac:dyDescent="0.25">
      <c r="A10" s="6" t="s">
        <v>17</v>
      </c>
      <c r="B10" s="24" t="s">
        <v>18</v>
      </c>
      <c r="C10" s="20">
        <f>F10+H10</f>
        <v>53616.6</v>
      </c>
      <c r="D10" s="1"/>
      <c r="F10" s="12">
        <f>'Nicor Enerchange'!E11</f>
        <v>53616.6</v>
      </c>
      <c r="H10" s="16">
        <v>0</v>
      </c>
    </row>
    <row r="11" spans="1:8" x14ac:dyDescent="0.25">
      <c r="A11" s="6" t="s">
        <v>19</v>
      </c>
      <c r="B11" s="24" t="s">
        <v>20</v>
      </c>
      <c r="C11" s="20">
        <f>F11+H11</f>
        <v>34272.504000000001</v>
      </c>
      <c r="D11" s="1"/>
      <c r="F11" s="12">
        <f>'Nicor Enerchange'!E12</f>
        <v>34272.504000000001</v>
      </c>
      <c r="H11" s="16">
        <v>0</v>
      </c>
    </row>
    <row r="12" spans="1:8" x14ac:dyDescent="0.25">
      <c r="A12" s="6" t="s">
        <v>21</v>
      </c>
      <c r="B12" s="24" t="s">
        <v>22</v>
      </c>
      <c r="C12" s="20">
        <f>F12+H12</f>
        <v>69634.780000000013</v>
      </c>
      <c r="D12" s="1"/>
      <c r="F12" s="12">
        <f>'Nicor Enerchange'!E13</f>
        <v>69634.780000000013</v>
      </c>
      <c r="H12" s="16">
        <v>0</v>
      </c>
    </row>
    <row r="13" spans="1:8" x14ac:dyDescent="0.25">
      <c r="A13" s="6" t="s">
        <v>23</v>
      </c>
      <c r="B13" s="24" t="s">
        <v>24</v>
      </c>
      <c r="C13" s="20">
        <f>F13+H13</f>
        <v>0</v>
      </c>
      <c r="D13" s="1"/>
      <c r="F13" s="12">
        <f>'Nicor Enerchange'!E14</f>
        <v>0</v>
      </c>
      <c r="H13" s="16">
        <v>0</v>
      </c>
    </row>
    <row r="14" spans="1:8" x14ac:dyDescent="0.25">
      <c r="A14" s="6" t="s">
        <v>25</v>
      </c>
      <c r="B14" s="24" t="s">
        <v>26</v>
      </c>
      <c r="C14" s="20">
        <f>F14+H14</f>
        <v>75090.94</v>
      </c>
      <c r="D14" s="1"/>
      <c r="F14" s="12">
        <f>'Nicor Enerchange'!E15</f>
        <v>75090.94</v>
      </c>
      <c r="H14" s="16">
        <v>0</v>
      </c>
    </row>
    <row r="15" spans="1:8" x14ac:dyDescent="0.25">
      <c r="A15" s="6" t="s">
        <v>27</v>
      </c>
      <c r="B15" s="24" t="s">
        <v>28</v>
      </c>
      <c r="C15" s="20">
        <f>F15+H15</f>
        <v>43954.490000000005</v>
      </c>
      <c r="D15" s="1"/>
      <c r="F15" s="12">
        <f>'Nicor Enerchange'!E16</f>
        <v>43954.490000000005</v>
      </c>
      <c r="H15" s="16">
        <v>0</v>
      </c>
    </row>
    <row r="16" spans="1:8" x14ac:dyDescent="0.25">
      <c r="A16" s="6" t="s">
        <v>29</v>
      </c>
      <c r="B16" s="24" t="s">
        <v>30</v>
      </c>
      <c r="C16" s="20">
        <f>F16+H16</f>
        <v>64994.000000000007</v>
      </c>
      <c r="D16" s="1"/>
      <c r="F16" s="12">
        <f>'Nicor Enerchange'!E17</f>
        <v>64994.000000000007</v>
      </c>
      <c r="H16" s="16">
        <v>0</v>
      </c>
    </row>
    <row r="17" spans="1:8" x14ac:dyDescent="0.25">
      <c r="A17" s="6" t="s">
        <v>31</v>
      </c>
      <c r="B17" s="24" t="s">
        <v>32</v>
      </c>
      <c r="C17" s="20">
        <f>F17+H17</f>
        <v>71298.95</v>
      </c>
      <c r="D17" s="1"/>
      <c r="F17" s="12">
        <f>'Nicor Enerchange'!E18</f>
        <v>71298.95</v>
      </c>
      <c r="H17" s="16">
        <v>0</v>
      </c>
    </row>
    <row r="18" spans="1:8" x14ac:dyDescent="0.25">
      <c r="A18" s="6" t="s">
        <v>33</v>
      </c>
      <c r="B18" s="24" t="s">
        <v>34</v>
      </c>
      <c r="C18" s="20">
        <f>F18+H18</f>
        <v>65827.710000000006</v>
      </c>
      <c r="D18" s="1"/>
      <c r="F18" s="12">
        <f>'Nicor Enerchange'!E19</f>
        <v>65713.89</v>
      </c>
      <c r="H18" s="16">
        <f>'Nicor-020'!F22</f>
        <v>113.81999999999998</v>
      </c>
    </row>
    <row r="19" spans="1:8" x14ac:dyDescent="0.25">
      <c r="A19" s="6" t="s">
        <v>35</v>
      </c>
      <c r="B19" s="24" t="s">
        <v>36</v>
      </c>
      <c r="C19" s="20">
        <f>F19+H19</f>
        <v>41888.616000000009</v>
      </c>
      <c r="D19" s="1"/>
      <c r="F19" s="12">
        <f>'Nicor Enerchange'!E20</f>
        <v>41888.616000000009</v>
      </c>
      <c r="H19" s="16">
        <v>0</v>
      </c>
    </row>
    <row r="20" spans="1:8" x14ac:dyDescent="0.25">
      <c r="A20" s="6" t="s">
        <v>37</v>
      </c>
      <c r="B20" s="24" t="s">
        <v>38</v>
      </c>
      <c r="C20" s="20">
        <f>F20+H20</f>
        <v>64506.45</v>
      </c>
      <c r="D20" s="1"/>
      <c r="F20" s="12">
        <f>'Nicor Enerchange'!E21</f>
        <v>64506.45</v>
      </c>
      <c r="H20" s="16">
        <v>0</v>
      </c>
    </row>
    <row r="21" spans="1:8" x14ac:dyDescent="0.25">
      <c r="A21" s="6" t="s">
        <v>39</v>
      </c>
      <c r="B21" s="24" t="s">
        <v>40</v>
      </c>
      <c r="C21" s="20">
        <f>F21+H21</f>
        <v>86459.17</v>
      </c>
      <c r="D21" s="1"/>
      <c r="F21" s="12">
        <f>'Nicor Enerchange'!E22</f>
        <v>86459.17</v>
      </c>
      <c r="H21" s="16">
        <v>0</v>
      </c>
    </row>
    <row r="22" spans="1:8" x14ac:dyDescent="0.25">
      <c r="A22" s="6" t="s">
        <v>41</v>
      </c>
      <c r="B22" s="24" t="s">
        <v>42</v>
      </c>
      <c r="C22" s="20">
        <f>F22+H22</f>
        <v>39.35</v>
      </c>
      <c r="D22" s="1"/>
      <c r="F22" s="12">
        <f>'Nicor Enerchange'!E23</f>
        <v>0</v>
      </c>
      <c r="H22" s="16">
        <f>'Nicor-029'!F14</f>
        <v>39.35</v>
      </c>
    </row>
    <row r="23" spans="1:8" x14ac:dyDescent="0.25">
      <c r="A23" s="6" t="s">
        <v>43</v>
      </c>
      <c r="B23" s="24" t="s">
        <v>44</v>
      </c>
      <c r="C23" s="20">
        <f>F23+H23</f>
        <v>64809.989999999991</v>
      </c>
      <c r="D23" s="1"/>
      <c r="F23" s="12">
        <f>'Nicor Enerchange'!E24</f>
        <v>64809.989999999991</v>
      </c>
      <c r="H23" s="16">
        <v>0</v>
      </c>
    </row>
    <row r="24" spans="1:8" x14ac:dyDescent="0.25">
      <c r="A24" s="6" t="s">
        <v>45</v>
      </c>
      <c r="B24" s="24" t="s">
        <v>46</v>
      </c>
      <c r="C24" s="20">
        <f>F24+H24</f>
        <v>47095.89</v>
      </c>
      <c r="D24" s="1"/>
      <c r="F24" s="12">
        <f>'Nicor Enerchange'!E25</f>
        <v>47095.89</v>
      </c>
      <c r="H24" s="16">
        <v>0</v>
      </c>
    </row>
    <row r="25" spans="1:8" x14ac:dyDescent="0.25">
      <c r="A25" s="8" t="s">
        <v>47</v>
      </c>
      <c r="B25" s="25" t="s">
        <v>48</v>
      </c>
      <c r="C25" s="20">
        <f>F25+H25</f>
        <v>16508.46</v>
      </c>
      <c r="D25" s="1"/>
      <c r="F25" s="12">
        <f>'Nicor Enerchange'!E26</f>
        <v>0</v>
      </c>
      <c r="H25" s="16">
        <f>'Nicor-51'!F22</f>
        <v>16508.46</v>
      </c>
    </row>
    <row r="26" spans="1:8" x14ac:dyDescent="0.25">
      <c r="A26" s="6" t="s">
        <v>49</v>
      </c>
      <c r="B26" s="24" t="s">
        <v>42</v>
      </c>
      <c r="C26" s="20">
        <f>F26+H26</f>
        <v>546.99</v>
      </c>
      <c r="D26" s="1"/>
      <c r="F26" s="12">
        <f>'Nicor Enerchange'!E27</f>
        <v>0</v>
      </c>
      <c r="H26" s="16">
        <f>'Nicor-098'!F29</f>
        <v>546.99</v>
      </c>
    </row>
    <row r="27" spans="1:8" x14ac:dyDescent="0.25">
      <c r="A27" s="6" t="s">
        <v>50</v>
      </c>
      <c r="B27" s="24" t="s">
        <v>51</v>
      </c>
      <c r="C27" s="20">
        <f>F27+H27</f>
        <v>0</v>
      </c>
      <c r="D27" s="1"/>
      <c r="F27" s="12">
        <f>'Nicor Enerchange'!E28</f>
        <v>0</v>
      </c>
      <c r="H27" s="16">
        <v>0</v>
      </c>
    </row>
    <row r="28" spans="1:8" ht="15.75" thickBot="1" x14ac:dyDescent="0.3">
      <c r="A28" s="10"/>
      <c r="B28" s="26"/>
      <c r="C28" s="21"/>
      <c r="D28" s="1"/>
      <c r="F28" s="13"/>
      <c r="H28" s="17"/>
    </row>
    <row r="29" spans="1:8" ht="16.5" thickTop="1" thickBot="1" x14ac:dyDescent="0.3">
      <c r="A29" s="28" t="s">
        <v>53</v>
      </c>
      <c r="B29" s="27"/>
      <c r="C29" s="22" t="e">
        <f>SUM(C3:C27)</f>
        <v>#VALUE!</v>
      </c>
      <c r="D29" s="3"/>
      <c r="F29" s="14">
        <f>SUM(F3:F27)</f>
        <v>788846.27</v>
      </c>
      <c r="H29" s="18">
        <f>SUM(H3:H27)</f>
        <v>45640.99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2"/>
  <sheetViews>
    <sheetView topLeftCell="C7" zoomScaleNormal="100" workbookViewId="0">
      <selection activeCell="L31" sqref="L31"/>
    </sheetView>
  </sheetViews>
  <sheetFormatPr defaultRowHeight="20.100000000000001" customHeight="1" x14ac:dyDescent="0.2"/>
  <cols>
    <col min="1" max="1" width="19.140625" style="62" customWidth="1"/>
    <col min="2" max="2" width="21" style="62" customWidth="1"/>
    <col min="3" max="3" width="37.28515625" style="62" bestFit="1" customWidth="1"/>
    <col min="4" max="5" width="12" style="63" bestFit="1" customWidth="1"/>
    <col min="6" max="6" width="13.5703125" style="64" bestFit="1" customWidth="1"/>
    <col min="7" max="7" width="15.42578125" style="65" bestFit="1" customWidth="1"/>
    <col min="8" max="8" width="11.140625" style="65" bestFit="1" customWidth="1"/>
    <col min="9" max="254" width="9.140625" style="62"/>
    <col min="255" max="255" width="19.140625" style="62" customWidth="1"/>
    <col min="256" max="256" width="21" style="62" customWidth="1"/>
    <col min="257" max="257" width="37.28515625" style="62" bestFit="1" customWidth="1"/>
    <col min="258" max="259" width="12" style="62" bestFit="1" customWidth="1"/>
    <col min="260" max="260" width="13.5703125" style="62" bestFit="1" customWidth="1"/>
    <col min="261" max="261" width="15.42578125" style="62" bestFit="1" customWidth="1"/>
    <col min="262" max="262" width="11.140625" style="62" bestFit="1" customWidth="1"/>
    <col min="263" max="263" width="13.85546875" style="62" bestFit="1" customWidth="1"/>
    <col min="264" max="264" width="12.7109375" style="62" bestFit="1" customWidth="1"/>
    <col min="265" max="510" width="9.140625" style="62"/>
    <col min="511" max="511" width="19.140625" style="62" customWidth="1"/>
    <col min="512" max="512" width="21" style="62" customWidth="1"/>
    <col min="513" max="513" width="37.28515625" style="62" bestFit="1" customWidth="1"/>
    <col min="514" max="515" width="12" style="62" bestFit="1" customWidth="1"/>
    <col min="516" max="516" width="13.5703125" style="62" bestFit="1" customWidth="1"/>
    <col min="517" max="517" width="15.42578125" style="62" bestFit="1" customWidth="1"/>
    <col min="518" max="518" width="11.140625" style="62" bestFit="1" customWidth="1"/>
    <col min="519" max="519" width="13.85546875" style="62" bestFit="1" customWidth="1"/>
    <col min="520" max="520" width="12.7109375" style="62" bestFit="1" customWidth="1"/>
    <col min="521" max="766" width="9.140625" style="62"/>
    <col min="767" max="767" width="19.140625" style="62" customWidth="1"/>
    <col min="768" max="768" width="21" style="62" customWidth="1"/>
    <col min="769" max="769" width="37.28515625" style="62" bestFit="1" customWidth="1"/>
    <col min="770" max="771" width="12" style="62" bestFit="1" customWidth="1"/>
    <col min="772" max="772" width="13.5703125" style="62" bestFit="1" customWidth="1"/>
    <col min="773" max="773" width="15.42578125" style="62" bestFit="1" customWidth="1"/>
    <col min="774" max="774" width="11.140625" style="62" bestFit="1" customWidth="1"/>
    <col min="775" max="775" width="13.85546875" style="62" bestFit="1" customWidth="1"/>
    <col min="776" max="776" width="12.7109375" style="62" bestFit="1" customWidth="1"/>
    <col min="777" max="1022" width="9.140625" style="62"/>
    <col min="1023" max="1023" width="19.140625" style="62" customWidth="1"/>
    <col min="1024" max="1024" width="21" style="62" customWidth="1"/>
    <col min="1025" max="1025" width="37.28515625" style="62" bestFit="1" customWidth="1"/>
    <col min="1026" max="1027" width="12" style="62" bestFit="1" customWidth="1"/>
    <col min="1028" max="1028" width="13.5703125" style="62" bestFit="1" customWidth="1"/>
    <col min="1029" max="1029" width="15.42578125" style="62" bestFit="1" customWidth="1"/>
    <col min="1030" max="1030" width="11.140625" style="62" bestFit="1" customWidth="1"/>
    <col min="1031" max="1031" width="13.85546875" style="62" bestFit="1" customWidth="1"/>
    <col min="1032" max="1032" width="12.7109375" style="62" bestFit="1" customWidth="1"/>
    <col min="1033" max="1278" width="9.140625" style="62"/>
    <col min="1279" max="1279" width="19.140625" style="62" customWidth="1"/>
    <col min="1280" max="1280" width="21" style="62" customWidth="1"/>
    <col min="1281" max="1281" width="37.28515625" style="62" bestFit="1" customWidth="1"/>
    <col min="1282" max="1283" width="12" style="62" bestFit="1" customWidth="1"/>
    <col min="1284" max="1284" width="13.5703125" style="62" bestFit="1" customWidth="1"/>
    <col min="1285" max="1285" width="15.42578125" style="62" bestFit="1" customWidth="1"/>
    <col min="1286" max="1286" width="11.140625" style="62" bestFit="1" customWidth="1"/>
    <col min="1287" max="1287" width="13.85546875" style="62" bestFit="1" customWidth="1"/>
    <col min="1288" max="1288" width="12.7109375" style="62" bestFit="1" customWidth="1"/>
    <col min="1289" max="1534" width="9.140625" style="62"/>
    <col min="1535" max="1535" width="19.140625" style="62" customWidth="1"/>
    <col min="1536" max="1536" width="21" style="62" customWidth="1"/>
    <col min="1537" max="1537" width="37.28515625" style="62" bestFit="1" customWidth="1"/>
    <col min="1538" max="1539" width="12" style="62" bestFit="1" customWidth="1"/>
    <col min="1540" max="1540" width="13.5703125" style="62" bestFit="1" customWidth="1"/>
    <col min="1541" max="1541" width="15.42578125" style="62" bestFit="1" customWidth="1"/>
    <col min="1542" max="1542" width="11.140625" style="62" bestFit="1" customWidth="1"/>
    <col min="1543" max="1543" width="13.85546875" style="62" bestFit="1" customWidth="1"/>
    <col min="1544" max="1544" width="12.7109375" style="62" bestFit="1" customWidth="1"/>
    <col min="1545" max="1790" width="9.140625" style="62"/>
    <col min="1791" max="1791" width="19.140625" style="62" customWidth="1"/>
    <col min="1792" max="1792" width="21" style="62" customWidth="1"/>
    <col min="1793" max="1793" width="37.28515625" style="62" bestFit="1" customWidth="1"/>
    <col min="1794" max="1795" width="12" style="62" bestFit="1" customWidth="1"/>
    <col min="1796" max="1796" width="13.5703125" style="62" bestFit="1" customWidth="1"/>
    <col min="1797" max="1797" width="15.42578125" style="62" bestFit="1" customWidth="1"/>
    <col min="1798" max="1798" width="11.140625" style="62" bestFit="1" customWidth="1"/>
    <col min="1799" max="1799" width="13.85546875" style="62" bestFit="1" customWidth="1"/>
    <col min="1800" max="1800" width="12.7109375" style="62" bestFit="1" customWidth="1"/>
    <col min="1801" max="2046" width="9.140625" style="62"/>
    <col min="2047" max="2047" width="19.140625" style="62" customWidth="1"/>
    <col min="2048" max="2048" width="21" style="62" customWidth="1"/>
    <col min="2049" max="2049" width="37.28515625" style="62" bestFit="1" customWidth="1"/>
    <col min="2050" max="2051" width="12" style="62" bestFit="1" customWidth="1"/>
    <col min="2052" max="2052" width="13.5703125" style="62" bestFit="1" customWidth="1"/>
    <col min="2053" max="2053" width="15.42578125" style="62" bestFit="1" customWidth="1"/>
    <col min="2054" max="2054" width="11.140625" style="62" bestFit="1" customWidth="1"/>
    <col min="2055" max="2055" width="13.85546875" style="62" bestFit="1" customWidth="1"/>
    <col min="2056" max="2056" width="12.7109375" style="62" bestFit="1" customWidth="1"/>
    <col min="2057" max="2302" width="9.140625" style="62"/>
    <col min="2303" max="2303" width="19.140625" style="62" customWidth="1"/>
    <col min="2304" max="2304" width="21" style="62" customWidth="1"/>
    <col min="2305" max="2305" width="37.28515625" style="62" bestFit="1" customWidth="1"/>
    <col min="2306" max="2307" width="12" style="62" bestFit="1" customWidth="1"/>
    <col min="2308" max="2308" width="13.5703125" style="62" bestFit="1" customWidth="1"/>
    <col min="2309" max="2309" width="15.42578125" style="62" bestFit="1" customWidth="1"/>
    <col min="2310" max="2310" width="11.140625" style="62" bestFit="1" customWidth="1"/>
    <col min="2311" max="2311" width="13.85546875" style="62" bestFit="1" customWidth="1"/>
    <col min="2312" max="2312" width="12.7109375" style="62" bestFit="1" customWidth="1"/>
    <col min="2313" max="2558" width="9.140625" style="62"/>
    <col min="2559" max="2559" width="19.140625" style="62" customWidth="1"/>
    <col min="2560" max="2560" width="21" style="62" customWidth="1"/>
    <col min="2561" max="2561" width="37.28515625" style="62" bestFit="1" customWidth="1"/>
    <col min="2562" max="2563" width="12" style="62" bestFit="1" customWidth="1"/>
    <col min="2564" max="2564" width="13.5703125" style="62" bestFit="1" customWidth="1"/>
    <col min="2565" max="2565" width="15.42578125" style="62" bestFit="1" customWidth="1"/>
    <col min="2566" max="2566" width="11.140625" style="62" bestFit="1" customWidth="1"/>
    <col min="2567" max="2567" width="13.85546875" style="62" bestFit="1" customWidth="1"/>
    <col min="2568" max="2568" width="12.7109375" style="62" bestFit="1" customWidth="1"/>
    <col min="2569" max="2814" width="9.140625" style="62"/>
    <col min="2815" max="2815" width="19.140625" style="62" customWidth="1"/>
    <col min="2816" max="2816" width="21" style="62" customWidth="1"/>
    <col min="2817" max="2817" width="37.28515625" style="62" bestFit="1" customWidth="1"/>
    <col min="2818" max="2819" width="12" style="62" bestFit="1" customWidth="1"/>
    <col min="2820" max="2820" width="13.5703125" style="62" bestFit="1" customWidth="1"/>
    <col min="2821" max="2821" width="15.42578125" style="62" bestFit="1" customWidth="1"/>
    <col min="2822" max="2822" width="11.140625" style="62" bestFit="1" customWidth="1"/>
    <col min="2823" max="2823" width="13.85546875" style="62" bestFit="1" customWidth="1"/>
    <col min="2824" max="2824" width="12.7109375" style="62" bestFit="1" customWidth="1"/>
    <col min="2825" max="3070" width="9.140625" style="62"/>
    <col min="3071" max="3071" width="19.140625" style="62" customWidth="1"/>
    <col min="3072" max="3072" width="21" style="62" customWidth="1"/>
    <col min="3073" max="3073" width="37.28515625" style="62" bestFit="1" customWidth="1"/>
    <col min="3074" max="3075" width="12" style="62" bestFit="1" customWidth="1"/>
    <col min="3076" max="3076" width="13.5703125" style="62" bestFit="1" customWidth="1"/>
    <col min="3077" max="3077" width="15.42578125" style="62" bestFit="1" customWidth="1"/>
    <col min="3078" max="3078" width="11.140625" style="62" bestFit="1" customWidth="1"/>
    <col min="3079" max="3079" width="13.85546875" style="62" bestFit="1" customWidth="1"/>
    <col min="3080" max="3080" width="12.7109375" style="62" bestFit="1" customWidth="1"/>
    <col min="3081" max="3326" width="9.140625" style="62"/>
    <col min="3327" max="3327" width="19.140625" style="62" customWidth="1"/>
    <col min="3328" max="3328" width="21" style="62" customWidth="1"/>
    <col min="3329" max="3329" width="37.28515625" style="62" bestFit="1" customWidth="1"/>
    <col min="3330" max="3331" width="12" style="62" bestFit="1" customWidth="1"/>
    <col min="3332" max="3332" width="13.5703125" style="62" bestFit="1" customWidth="1"/>
    <col min="3333" max="3333" width="15.42578125" style="62" bestFit="1" customWidth="1"/>
    <col min="3334" max="3334" width="11.140625" style="62" bestFit="1" customWidth="1"/>
    <col min="3335" max="3335" width="13.85546875" style="62" bestFit="1" customWidth="1"/>
    <col min="3336" max="3336" width="12.7109375" style="62" bestFit="1" customWidth="1"/>
    <col min="3337" max="3582" width="9.140625" style="62"/>
    <col min="3583" max="3583" width="19.140625" style="62" customWidth="1"/>
    <col min="3584" max="3584" width="21" style="62" customWidth="1"/>
    <col min="3585" max="3585" width="37.28515625" style="62" bestFit="1" customWidth="1"/>
    <col min="3586" max="3587" width="12" style="62" bestFit="1" customWidth="1"/>
    <col min="3588" max="3588" width="13.5703125" style="62" bestFit="1" customWidth="1"/>
    <col min="3589" max="3589" width="15.42578125" style="62" bestFit="1" customWidth="1"/>
    <col min="3590" max="3590" width="11.140625" style="62" bestFit="1" customWidth="1"/>
    <col min="3591" max="3591" width="13.85546875" style="62" bestFit="1" customWidth="1"/>
    <col min="3592" max="3592" width="12.7109375" style="62" bestFit="1" customWidth="1"/>
    <col min="3593" max="3838" width="9.140625" style="62"/>
    <col min="3839" max="3839" width="19.140625" style="62" customWidth="1"/>
    <col min="3840" max="3840" width="21" style="62" customWidth="1"/>
    <col min="3841" max="3841" width="37.28515625" style="62" bestFit="1" customWidth="1"/>
    <col min="3842" max="3843" width="12" style="62" bestFit="1" customWidth="1"/>
    <col min="3844" max="3844" width="13.5703125" style="62" bestFit="1" customWidth="1"/>
    <col min="3845" max="3845" width="15.42578125" style="62" bestFit="1" customWidth="1"/>
    <col min="3846" max="3846" width="11.140625" style="62" bestFit="1" customWidth="1"/>
    <col min="3847" max="3847" width="13.85546875" style="62" bestFit="1" customWidth="1"/>
    <col min="3848" max="3848" width="12.7109375" style="62" bestFit="1" customWidth="1"/>
    <col min="3849" max="4094" width="9.140625" style="62"/>
    <col min="4095" max="4095" width="19.140625" style="62" customWidth="1"/>
    <col min="4096" max="4096" width="21" style="62" customWidth="1"/>
    <col min="4097" max="4097" width="37.28515625" style="62" bestFit="1" customWidth="1"/>
    <col min="4098" max="4099" width="12" style="62" bestFit="1" customWidth="1"/>
    <col min="4100" max="4100" width="13.5703125" style="62" bestFit="1" customWidth="1"/>
    <col min="4101" max="4101" width="15.42578125" style="62" bestFit="1" customWidth="1"/>
    <col min="4102" max="4102" width="11.140625" style="62" bestFit="1" customWidth="1"/>
    <col min="4103" max="4103" width="13.85546875" style="62" bestFit="1" customWidth="1"/>
    <col min="4104" max="4104" width="12.7109375" style="62" bestFit="1" customWidth="1"/>
    <col min="4105" max="4350" width="9.140625" style="62"/>
    <col min="4351" max="4351" width="19.140625" style="62" customWidth="1"/>
    <col min="4352" max="4352" width="21" style="62" customWidth="1"/>
    <col min="4353" max="4353" width="37.28515625" style="62" bestFit="1" customWidth="1"/>
    <col min="4354" max="4355" width="12" style="62" bestFit="1" customWidth="1"/>
    <col min="4356" max="4356" width="13.5703125" style="62" bestFit="1" customWidth="1"/>
    <col min="4357" max="4357" width="15.42578125" style="62" bestFit="1" customWidth="1"/>
    <col min="4358" max="4358" width="11.140625" style="62" bestFit="1" customWidth="1"/>
    <col min="4359" max="4359" width="13.85546875" style="62" bestFit="1" customWidth="1"/>
    <col min="4360" max="4360" width="12.7109375" style="62" bestFit="1" customWidth="1"/>
    <col min="4361" max="4606" width="9.140625" style="62"/>
    <col min="4607" max="4607" width="19.140625" style="62" customWidth="1"/>
    <col min="4608" max="4608" width="21" style="62" customWidth="1"/>
    <col min="4609" max="4609" width="37.28515625" style="62" bestFit="1" customWidth="1"/>
    <col min="4610" max="4611" width="12" style="62" bestFit="1" customWidth="1"/>
    <col min="4612" max="4612" width="13.5703125" style="62" bestFit="1" customWidth="1"/>
    <col min="4613" max="4613" width="15.42578125" style="62" bestFit="1" customWidth="1"/>
    <col min="4614" max="4614" width="11.140625" style="62" bestFit="1" customWidth="1"/>
    <col min="4615" max="4615" width="13.85546875" style="62" bestFit="1" customWidth="1"/>
    <col min="4616" max="4616" width="12.7109375" style="62" bestFit="1" customWidth="1"/>
    <col min="4617" max="4862" width="9.140625" style="62"/>
    <col min="4863" max="4863" width="19.140625" style="62" customWidth="1"/>
    <col min="4864" max="4864" width="21" style="62" customWidth="1"/>
    <col min="4865" max="4865" width="37.28515625" style="62" bestFit="1" customWidth="1"/>
    <col min="4866" max="4867" width="12" style="62" bestFit="1" customWidth="1"/>
    <col min="4868" max="4868" width="13.5703125" style="62" bestFit="1" customWidth="1"/>
    <col min="4869" max="4869" width="15.42578125" style="62" bestFit="1" customWidth="1"/>
    <col min="4870" max="4870" width="11.140625" style="62" bestFit="1" customWidth="1"/>
    <col min="4871" max="4871" width="13.85546875" style="62" bestFit="1" customWidth="1"/>
    <col min="4872" max="4872" width="12.7109375" style="62" bestFit="1" customWidth="1"/>
    <col min="4873" max="5118" width="9.140625" style="62"/>
    <col min="5119" max="5119" width="19.140625" style="62" customWidth="1"/>
    <col min="5120" max="5120" width="21" style="62" customWidth="1"/>
    <col min="5121" max="5121" width="37.28515625" style="62" bestFit="1" customWidth="1"/>
    <col min="5122" max="5123" width="12" style="62" bestFit="1" customWidth="1"/>
    <col min="5124" max="5124" width="13.5703125" style="62" bestFit="1" customWidth="1"/>
    <col min="5125" max="5125" width="15.42578125" style="62" bestFit="1" customWidth="1"/>
    <col min="5126" max="5126" width="11.140625" style="62" bestFit="1" customWidth="1"/>
    <col min="5127" max="5127" width="13.85546875" style="62" bestFit="1" customWidth="1"/>
    <col min="5128" max="5128" width="12.7109375" style="62" bestFit="1" customWidth="1"/>
    <col min="5129" max="5374" width="9.140625" style="62"/>
    <col min="5375" max="5375" width="19.140625" style="62" customWidth="1"/>
    <col min="5376" max="5376" width="21" style="62" customWidth="1"/>
    <col min="5377" max="5377" width="37.28515625" style="62" bestFit="1" customWidth="1"/>
    <col min="5378" max="5379" width="12" style="62" bestFit="1" customWidth="1"/>
    <col min="5380" max="5380" width="13.5703125" style="62" bestFit="1" customWidth="1"/>
    <col min="5381" max="5381" width="15.42578125" style="62" bestFit="1" customWidth="1"/>
    <col min="5382" max="5382" width="11.140625" style="62" bestFit="1" customWidth="1"/>
    <col min="5383" max="5383" width="13.85546875" style="62" bestFit="1" customWidth="1"/>
    <col min="5384" max="5384" width="12.7109375" style="62" bestFit="1" customWidth="1"/>
    <col min="5385" max="5630" width="9.140625" style="62"/>
    <col min="5631" max="5631" width="19.140625" style="62" customWidth="1"/>
    <col min="5632" max="5632" width="21" style="62" customWidth="1"/>
    <col min="5633" max="5633" width="37.28515625" style="62" bestFit="1" customWidth="1"/>
    <col min="5634" max="5635" width="12" style="62" bestFit="1" customWidth="1"/>
    <col min="5636" max="5636" width="13.5703125" style="62" bestFit="1" customWidth="1"/>
    <col min="5637" max="5637" width="15.42578125" style="62" bestFit="1" customWidth="1"/>
    <col min="5638" max="5638" width="11.140625" style="62" bestFit="1" customWidth="1"/>
    <col min="5639" max="5639" width="13.85546875" style="62" bestFit="1" customWidth="1"/>
    <col min="5640" max="5640" width="12.7109375" style="62" bestFit="1" customWidth="1"/>
    <col min="5641" max="5886" width="9.140625" style="62"/>
    <col min="5887" max="5887" width="19.140625" style="62" customWidth="1"/>
    <col min="5888" max="5888" width="21" style="62" customWidth="1"/>
    <col min="5889" max="5889" width="37.28515625" style="62" bestFit="1" customWidth="1"/>
    <col min="5890" max="5891" width="12" style="62" bestFit="1" customWidth="1"/>
    <col min="5892" max="5892" width="13.5703125" style="62" bestFit="1" customWidth="1"/>
    <col min="5893" max="5893" width="15.42578125" style="62" bestFit="1" customWidth="1"/>
    <col min="5894" max="5894" width="11.140625" style="62" bestFit="1" customWidth="1"/>
    <col min="5895" max="5895" width="13.85546875" style="62" bestFit="1" customWidth="1"/>
    <col min="5896" max="5896" width="12.7109375" style="62" bestFit="1" customWidth="1"/>
    <col min="5897" max="6142" width="9.140625" style="62"/>
    <col min="6143" max="6143" width="19.140625" style="62" customWidth="1"/>
    <col min="6144" max="6144" width="21" style="62" customWidth="1"/>
    <col min="6145" max="6145" width="37.28515625" style="62" bestFit="1" customWidth="1"/>
    <col min="6146" max="6147" width="12" style="62" bestFit="1" customWidth="1"/>
    <col min="6148" max="6148" width="13.5703125" style="62" bestFit="1" customWidth="1"/>
    <col min="6149" max="6149" width="15.42578125" style="62" bestFit="1" customWidth="1"/>
    <col min="6150" max="6150" width="11.140625" style="62" bestFit="1" customWidth="1"/>
    <col min="6151" max="6151" width="13.85546875" style="62" bestFit="1" customWidth="1"/>
    <col min="6152" max="6152" width="12.7109375" style="62" bestFit="1" customWidth="1"/>
    <col min="6153" max="6398" width="9.140625" style="62"/>
    <col min="6399" max="6399" width="19.140625" style="62" customWidth="1"/>
    <col min="6400" max="6400" width="21" style="62" customWidth="1"/>
    <col min="6401" max="6401" width="37.28515625" style="62" bestFit="1" customWidth="1"/>
    <col min="6402" max="6403" width="12" style="62" bestFit="1" customWidth="1"/>
    <col min="6404" max="6404" width="13.5703125" style="62" bestFit="1" customWidth="1"/>
    <col min="6405" max="6405" width="15.42578125" style="62" bestFit="1" customWidth="1"/>
    <col min="6406" max="6406" width="11.140625" style="62" bestFit="1" customWidth="1"/>
    <col min="6407" max="6407" width="13.85546875" style="62" bestFit="1" customWidth="1"/>
    <col min="6408" max="6408" width="12.7109375" style="62" bestFit="1" customWidth="1"/>
    <col min="6409" max="6654" width="9.140625" style="62"/>
    <col min="6655" max="6655" width="19.140625" style="62" customWidth="1"/>
    <col min="6656" max="6656" width="21" style="62" customWidth="1"/>
    <col min="6657" max="6657" width="37.28515625" style="62" bestFit="1" customWidth="1"/>
    <col min="6658" max="6659" width="12" style="62" bestFit="1" customWidth="1"/>
    <col min="6660" max="6660" width="13.5703125" style="62" bestFit="1" customWidth="1"/>
    <col min="6661" max="6661" width="15.42578125" style="62" bestFit="1" customWidth="1"/>
    <col min="6662" max="6662" width="11.140625" style="62" bestFit="1" customWidth="1"/>
    <col min="6663" max="6663" width="13.85546875" style="62" bestFit="1" customWidth="1"/>
    <col min="6664" max="6664" width="12.7109375" style="62" bestFit="1" customWidth="1"/>
    <col min="6665" max="6910" width="9.140625" style="62"/>
    <col min="6911" max="6911" width="19.140625" style="62" customWidth="1"/>
    <col min="6912" max="6912" width="21" style="62" customWidth="1"/>
    <col min="6913" max="6913" width="37.28515625" style="62" bestFit="1" customWidth="1"/>
    <col min="6914" max="6915" width="12" style="62" bestFit="1" customWidth="1"/>
    <col min="6916" max="6916" width="13.5703125" style="62" bestFit="1" customWidth="1"/>
    <col min="6917" max="6917" width="15.42578125" style="62" bestFit="1" customWidth="1"/>
    <col min="6918" max="6918" width="11.140625" style="62" bestFit="1" customWidth="1"/>
    <col min="6919" max="6919" width="13.85546875" style="62" bestFit="1" customWidth="1"/>
    <col min="6920" max="6920" width="12.7109375" style="62" bestFit="1" customWidth="1"/>
    <col min="6921" max="7166" width="9.140625" style="62"/>
    <col min="7167" max="7167" width="19.140625" style="62" customWidth="1"/>
    <col min="7168" max="7168" width="21" style="62" customWidth="1"/>
    <col min="7169" max="7169" width="37.28515625" style="62" bestFit="1" customWidth="1"/>
    <col min="7170" max="7171" width="12" style="62" bestFit="1" customWidth="1"/>
    <col min="7172" max="7172" width="13.5703125" style="62" bestFit="1" customWidth="1"/>
    <col min="7173" max="7173" width="15.42578125" style="62" bestFit="1" customWidth="1"/>
    <col min="7174" max="7174" width="11.140625" style="62" bestFit="1" customWidth="1"/>
    <col min="7175" max="7175" width="13.85546875" style="62" bestFit="1" customWidth="1"/>
    <col min="7176" max="7176" width="12.7109375" style="62" bestFit="1" customWidth="1"/>
    <col min="7177" max="7422" width="9.140625" style="62"/>
    <col min="7423" max="7423" width="19.140625" style="62" customWidth="1"/>
    <col min="7424" max="7424" width="21" style="62" customWidth="1"/>
    <col min="7425" max="7425" width="37.28515625" style="62" bestFit="1" customWidth="1"/>
    <col min="7426" max="7427" width="12" style="62" bestFit="1" customWidth="1"/>
    <col min="7428" max="7428" width="13.5703125" style="62" bestFit="1" customWidth="1"/>
    <col min="7429" max="7429" width="15.42578125" style="62" bestFit="1" customWidth="1"/>
    <col min="7430" max="7430" width="11.140625" style="62" bestFit="1" customWidth="1"/>
    <col min="7431" max="7431" width="13.85546875" style="62" bestFit="1" customWidth="1"/>
    <col min="7432" max="7432" width="12.7109375" style="62" bestFit="1" customWidth="1"/>
    <col min="7433" max="7678" width="9.140625" style="62"/>
    <col min="7679" max="7679" width="19.140625" style="62" customWidth="1"/>
    <col min="7680" max="7680" width="21" style="62" customWidth="1"/>
    <col min="7681" max="7681" width="37.28515625" style="62" bestFit="1" customWidth="1"/>
    <col min="7682" max="7683" width="12" style="62" bestFit="1" customWidth="1"/>
    <col min="7684" max="7684" width="13.5703125" style="62" bestFit="1" customWidth="1"/>
    <col min="7685" max="7685" width="15.42578125" style="62" bestFit="1" customWidth="1"/>
    <col min="7686" max="7686" width="11.140625" style="62" bestFit="1" customWidth="1"/>
    <col min="7687" max="7687" width="13.85546875" style="62" bestFit="1" customWidth="1"/>
    <col min="7688" max="7688" width="12.7109375" style="62" bestFit="1" customWidth="1"/>
    <col min="7689" max="7934" width="9.140625" style="62"/>
    <col min="7935" max="7935" width="19.140625" style="62" customWidth="1"/>
    <col min="7936" max="7936" width="21" style="62" customWidth="1"/>
    <col min="7937" max="7937" width="37.28515625" style="62" bestFit="1" customWidth="1"/>
    <col min="7938" max="7939" width="12" style="62" bestFit="1" customWidth="1"/>
    <col min="7940" max="7940" width="13.5703125" style="62" bestFit="1" customWidth="1"/>
    <col min="7941" max="7941" width="15.42578125" style="62" bestFit="1" customWidth="1"/>
    <col min="7942" max="7942" width="11.140625" style="62" bestFit="1" customWidth="1"/>
    <col min="7943" max="7943" width="13.85546875" style="62" bestFit="1" customWidth="1"/>
    <col min="7944" max="7944" width="12.7109375" style="62" bestFit="1" customWidth="1"/>
    <col min="7945" max="8190" width="9.140625" style="62"/>
    <col min="8191" max="8191" width="19.140625" style="62" customWidth="1"/>
    <col min="8192" max="8192" width="21" style="62" customWidth="1"/>
    <col min="8193" max="8193" width="37.28515625" style="62" bestFit="1" customWidth="1"/>
    <col min="8194" max="8195" width="12" style="62" bestFit="1" customWidth="1"/>
    <col min="8196" max="8196" width="13.5703125" style="62" bestFit="1" customWidth="1"/>
    <col min="8197" max="8197" width="15.42578125" style="62" bestFit="1" customWidth="1"/>
    <col min="8198" max="8198" width="11.140625" style="62" bestFit="1" customWidth="1"/>
    <col min="8199" max="8199" width="13.85546875" style="62" bestFit="1" customWidth="1"/>
    <col min="8200" max="8200" width="12.7109375" style="62" bestFit="1" customWidth="1"/>
    <col min="8201" max="8446" width="9.140625" style="62"/>
    <col min="8447" max="8447" width="19.140625" style="62" customWidth="1"/>
    <col min="8448" max="8448" width="21" style="62" customWidth="1"/>
    <col min="8449" max="8449" width="37.28515625" style="62" bestFit="1" customWidth="1"/>
    <col min="8450" max="8451" width="12" style="62" bestFit="1" customWidth="1"/>
    <col min="8452" max="8452" width="13.5703125" style="62" bestFit="1" customWidth="1"/>
    <col min="8453" max="8453" width="15.42578125" style="62" bestFit="1" customWidth="1"/>
    <col min="8454" max="8454" width="11.140625" style="62" bestFit="1" customWidth="1"/>
    <col min="8455" max="8455" width="13.85546875" style="62" bestFit="1" customWidth="1"/>
    <col min="8456" max="8456" width="12.7109375" style="62" bestFit="1" customWidth="1"/>
    <col min="8457" max="8702" width="9.140625" style="62"/>
    <col min="8703" max="8703" width="19.140625" style="62" customWidth="1"/>
    <col min="8704" max="8704" width="21" style="62" customWidth="1"/>
    <col min="8705" max="8705" width="37.28515625" style="62" bestFit="1" customWidth="1"/>
    <col min="8706" max="8707" width="12" style="62" bestFit="1" customWidth="1"/>
    <col min="8708" max="8708" width="13.5703125" style="62" bestFit="1" customWidth="1"/>
    <col min="8709" max="8709" width="15.42578125" style="62" bestFit="1" customWidth="1"/>
    <col min="8710" max="8710" width="11.140625" style="62" bestFit="1" customWidth="1"/>
    <col min="8711" max="8711" width="13.85546875" style="62" bestFit="1" customWidth="1"/>
    <col min="8712" max="8712" width="12.7109375" style="62" bestFit="1" customWidth="1"/>
    <col min="8713" max="8958" width="9.140625" style="62"/>
    <col min="8959" max="8959" width="19.140625" style="62" customWidth="1"/>
    <col min="8960" max="8960" width="21" style="62" customWidth="1"/>
    <col min="8961" max="8961" width="37.28515625" style="62" bestFit="1" customWidth="1"/>
    <col min="8962" max="8963" width="12" style="62" bestFit="1" customWidth="1"/>
    <col min="8964" max="8964" width="13.5703125" style="62" bestFit="1" customWidth="1"/>
    <col min="8965" max="8965" width="15.42578125" style="62" bestFit="1" customWidth="1"/>
    <col min="8966" max="8966" width="11.140625" style="62" bestFit="1" customWidth="1"/>
    <col min="8967" max="8967" width="13.85546875" style="62" bestFit="1" customWidth="1"/>
    <col min="8968" max="8968" width="12.7109375" style="62" bestFit="1" customWidth="1"/>
    <col min="8969" max="9214" width="9.140625" style="62"/>
    <col min="9215" max="9215" width="19.140625" style="62" customWidth="1"/>
    <col min="9216" max="9216" width="21" style="62" customWidth="1"/>
    <col min="9217" max="9217" width="37.28515625" style="62" bestFit="1" customWidth="1"/>
    <col min="9218" max="9219" width="12" style="62" bestFit="1" customWidth="1"/>
    <col min="9220" max="9220" width="13.5703125" style="62" bestFit="1" customWidth="1"/>
    <col min="9221" max="9221" width="15.42578125" style="62" bestFit="1" customWidth="1"/>
    <col min="9222" max="9222" width="11.140625" style="62" bestFit="1" customWidth="1"/>
    <col min="9223" max="9223" width="13.85546875" style="62" bestFit="1" customWidth="1"/>
    <col min="9224" max="9224" width="12.7109375" style="62" bestFit="1" customWidth="1"/>
    <col min="9225" max="9470" width="9.140625" style="62"/>
    <col min="9471" max="9471" width="19.140625" style="62" customWidth="1"/>
    <col min="9472" max="9472" width="21" style="62" customWidth="1"/>
    <col min="9473" max="9473" width="37.28515625" style="62" bestFit="1" customWidth="1"/>
    <col min="9474" max="9475" width="12" style="62" bestFit="1" customWidth="1"/>
    <col min="9476" max="9476" width="13.5703125" style="62" bestFit="1" customWidth="1"/>
    <col min="9477" max="9477" width="15.42578125" style="62" bestFit="1" customWidth="1"/>
    <col min="9478" max="9478" width="11.140625" style="62" bestFit="1" customWidth="1"/>
    <col min="9479" max="9479" width="13.85546875" style="62" bestFit="1" customWidth="1"/>
    <col min="9480" max="9480" width="12.7109375" style="62" bestFit="1" customWidth="1"/>
    <col min="9481" max="9726" width="9.140625" style="62"/>
    <col min="9727" max="9727" width="19.140625" style="62" customWidth="1"/>
    <col min="9728" max="9728" width="21" style="62" customWidth="1"/>
    <col min="9729" max="9729" width="37.28515625" style="62" bestFit="1" customWidth="1"/>
    <col min="9730" max="9731" width="12" style="62" bestFit="1" customWidth="1"/>
    <col min="9732" max="9732" width="13.5703125" style="62" bestFit="1" customWidth="1"/>
    <col min="9733" max="9733" width="15.42578125" style="62" bestFit="1" customWidth="1"/>
    <col min="9734" max="9734" width="11.140625" style="62" bestFit="1" customWidth="1"/>
    <col min="9735" max="9735" width="13.85546875" style="62" bestFit="1" customWidth="1"/>
    <col min="9736" max="9736" width="12.7109375" style="62" bestFit="1" customWidth="1"/>
    <col min="9737" max="9982" width="9.140625" style="62"/>
    <col min="9983" max="9983" width="19.140625" style="62" customWidth="1"/>
    <col min="9984" max="9984" width="21" style="62" customWidth="1"/>
    <col min="9985" max="9985" width="37.28515625" style="62" bestFit="1" customWidth="1"/>
    <col min="9986" max="9987" width="12" style="62" bestFit="1" customWidth="1"/>
    <col min="9988" max="9988" width="13.5703125" style="62" bestFit="1" customWidth="1"/>
    <col min="9989" max="9989" width="15.42578125" style="62" bestFit="1" customWidth="1"/>
    <col min="9990" max="9990" width="11.140625" style="62" bestFit="1" customWidth="1"/>
    <col min="9991" max="9991" width="13.85546875" style="62" bestFit="1" customWidth="1"/>
    <col min="9992" max="9992" width="12.7109375" style="62" bestFit="1" customWidth="1"/>
    <col min="9993" max="10238" width="9.140625" style="62"/>
    <col min="10239" max="10239" width="19.140625" style="62" customWidth="1"/>
    <col min="10240" max="10240" width="21" style="62" customWidth="1"/>
    <col min="10241" max="10241" width="37.28515625" style="62" bestFit="1" customWidth="1"/>
    <col min="10242" max="10243" width="12" style="62" bestFit="1" customWidth="1"/>
    <col min="10244" max="10244" width="13.5703125" style="62" bestFit="1" customWidth="1"/>
    <col min="10245" max="10245" width="15.42578125" style="62" bestFit="1" customWidth="1"/>
    <col min="10246" max="10246" width="11.140625" style="62" bestFit="1" customWidth="1"/>
    <col min="10247" max="10247" width="13.85546875" style="62" bestFit="1" customWidth="1"/>
    <col min="10248" max="10248" width="12.7109375" style="62" bestFit="1" customWidth="1"/>
    <col min="10249" max="10494" width="9.140625" style="62"/>
    <col min="10495" max="10495" width="19.140625" style="62" customWidth="1"/>
    <col min="10496" max="10496" width="21" style="62" customWidth="1"/>
    <col min="10497" max="10497" width="37.28515625" style="62" bestFit="1" customWidth="1"/>
    <col min="10498" max="10499" width="12" style="62" bestFit="1" customWidth="1"/>
    <col min="10500" max="10500" width="13.5703125" style="62" bestFit="1" customWidth="1"/>
    <col min="10501" max="10501" width="15.42578125" style="62" bestFit="1" customWidth="1"/>
    <col min="10502" max="10502" width="11.140625" style="62" bestFit="1" customWidth="1"/>
    <col min="10503" max="10503" width="13.85546875" style="62" bestFit="1" customWidth="1"/>
    <col min="10504" max="10504" width="12.7109375" style="62" bestFit="1" customWidth="1"/>
    <col min="10505" max="10750" width="9.140625" style="62"/>
    <col min="10751" max="10751" width="19.140625" style="62" customWidth="1"/>
    <col min="10752" max="10752" width="21" style="62" customWidth="1"/>
    <col min="10753" max="10753" width="37.28515625" style="62" bestFit="1" customWidth="1"/>
    <col min="10754" max="10755" width="12" style="62" bestFit="1" customWidth="1"/>
    <col min="10756" max="10756" width="13.5703125" style="62" bestFit="1" customWidth="1"/>
    <col min="10757" max="10757" width="15.42578125" style="62" bestFit="1" customWidth="1"/>
    <col min="10758" max="10758" width="11.140625" style="62" bestFit="1" customWidth="1"/>
    <col min="10759" max="10759" width="13.85546875" style="62" bestFit="1" customWidth="1"/>
    <col min="10760" max="10760" width="12.7109375" style="62" bestFit="1" customWidth="1"/>
    <col min="10761" max="11006" width="9.140625" style="62"/>
    <col min="11007" max="11007" width="19.140625" style="62" customWidth="1"/>
    <col min="11008" max="11008" width="21" style="62" customWidth="1"/>
    <col min="11009" max="11009" width="37.28515625" style="62" bestFit="1" customWidth="1"/>
    <col min="11010" max="11011" width="12" style="62" bestFit="1" customWidth="1"/>
    <col min="11012" max="11012" width="13.5703125" style="62" bestFit="1" customWidth="1"/>
    <col min="11013" max="11013" width="15.42578125" style="62" bestFit="1" customWidth="1"/>
    <col min="11014" max="11014" width="11.140625" style="62" bestFit="1" customWidth="1"/>
    <col min="11015" max="11015" width="13.85546875" style="62" bestFit="1" customWidth="1"/>
    <col min="11016" max="11016" width="12.7109375" style="62" bestFit="1" customWidth="1"/>
    <col min="11017" max="11262" width="9.140625" style="62"/>
    <col min="11263" max="11263" width="19.140625" style="62" customWidth="1"/>
    <col min="11264" max="11264" width="21" style="62" customWidth="1"/>
    <col min="11265" max="11265" width="37.28515625" style="62" bestFit="1" customWidth="1"/>
    <col min="11266" max="11267" width="12" style="62" bestFit="1" customWidth="1"/>
    <col min="11268" max="11268" width="13.5703125" style="62" bestFit="1" customWidth="1"/>
    <col min="11269" max="11269" width="15.42578125" style="62" bestFit="1" customWidth="1"/>
    <col min="11270" max="11270" width="11.140625" style="62" bestFit="1" customWidth="1"/>
    <col min="11271" max="11271" width="13.85546875" style="62" bestFit="1" customWidth="1"/>
    <col min="11272" max="11272" width="12.7109375" style="62" bestFit="1" customWidth="1"/>
    <col min="11273" max="11518" width="9.140625" style="62"/>
    <col min="11519" max="11519" width="19.140625" style="62" customWidth="1"/>
    <col min="11520" max="11520" width="21" style="62" customWidth="1"/>
    <col min="11521" max="11521" width="37.28515625" style="62" bestFit="1" customWidth="1"/>
    <col min="11522" max="11523" width="12" style="62" bestFit="1" customWidth="1"/>
    <col min="11524" max="11524" width="13.5703125" style="62" bestFit="1" customWidth="1"/>
    <col min="11525" max="11525" width="15.42578125" style="62" bestFit="1" customWidth="1"/>
    <col min="11526" max="11526" width="11.140625" style="62" bestFit="1" customWidth="1"/>
    <col min="11527" max="11527" width="13.85546875" style="62" bestFit="1" customWidth="1"/>
    <col min="11528" max="11528" width="12.7109375" style="62" bestFit="1" customWidth="1"/>
    <col min="11529" max="11774" width="9.140625" style="62"/>
    <col min="11775" max="11775" width="19.140625" style="62" customWidth="1"/>
    <col min="11776" max="11776" width="21" style="62" customWidth="1"/>
    <col min="11777" max="11777" width="37.28515625" style="62" bestFit="1" customWidth="1"/>
    <col min="11778" max="11779" width="12" style="62" bestFit="1" customWidth="1"/>
    <col min="11780" max="11780" width="13.5703125" style="62" bestFit="1" customWidth="1"/>
    <col min="11781" max="11781" width="15.42578125" style="62" bestFit="1" customWidth="1"/>
    <col min="11782" max="11782" width="11.140625" style="62" bestFit="1" customWidth="1"/>
    <col min="11783" max="11783" width="13.85546875" style="62" bestFit="1" customWidth="1"/>
    <col min="11784" max="11784" width="12.7109375" style="62" bestFit="1" customWidth="1"/>
    <col min="11785" max="12030" width="9.140625" style="62"/>
    <col min="12031" max="12031" width="19.140625" style="62" customWidth="1"/>
    <col min="12032" max="12032" width="21" style="62" customWidth="1"/>
    <col min="12033" max="12033" width="37.28515625" style="62" bestFit="1" customWidth="1"/>
    <col min="12034" max="12035" width="12" style="62" bestFit="1" customWidth="1"/>
    <col min="12036" max="12036" width="13.5703125" style="62" bestFit="1" customWidth="1"/>
    <col min="12037" max="12037" width="15.42578125" style="62" bestFit="1" customWidth="1"/>
    <col min="12038" max="12038" width="11.140625" style="62" bestFit="1" customWidth="1"/>
    <col min="12039" max="12039" width="13.85546875" style="62" bestFit="1" customWidth="1"/>
    <col min="12040" max="12040" width="12.7109375" style="62" bestFit="1" customWidth="1"/>
    <col min="12041" max="12286" width="9.140625" style="62"/>
    <col min="12287" max="12287" width="19.140625" style="62" customWidth="1"/>
    <col min="12288" max="12288" width="21" style="62" customWidth="1"/>
    <col min="12289" max="12289" width="37.28515625" style="62" bestFit="1" customWidth="1"/>
    <col min="12290" max="12291" width="12" style="62" bestFit="1" customWidth="1"/>
    <col min="12292" max="12292" width="13.5703125" style="62" bestFit="1" customWidth="1"/>
    <col min="12293" max="12293" width="15.42578125" style="62" bestFit="1" customWidth="1"/>
    <col min="12294" max="12294" width="11.140625" style="62" bestFit="1" customWidth="1"/>
    <col min="12295" max="12295" width="13.85546875" style="62" bestFit="1" customWidth="1"/>
    <col min="12296" max="12296" width="12.7109375" style="62" bestFit="1" customWidth="1"/>
    <col min="12297" max="12542" width="9.140625" style="62"/>
    <col min="12543" max="12543" width="19.140625" style="62" customWidth="1"/>
    <col min="12544" max="12544" width="21" style="62" customWidth="1"/>
    <col min="12545" max="12545" width="37.28515625" style="62" bestFit="1" customWidth="1"/>
    <col min="12546" max="12547" width="12" style="62" bestFit="1" customWidth="1"/>
    <col min="12548" max="12548" width="13.5703125" style="62" bestFit="1" customWidth="1"/>
    <col min="12549" max="12549" width="15.42578125" style="62" bestFit="1" customWidth="1"/>
    <col min="12550" max="12550" width="11.140625" style="62" bestFit="1" customWidth="1"/>
    <col min="12551" max="12551" width="13.85546875" style="62" bestFit="1" customWidth="1"/>
    <col min="12552" max="12552" width="12.7109375" style="62" bestFit="1" customWidth="1"/>
    <col min="12553" max="12798" width="9.140625" style="62"/>
    <col min="12799" max="12799" width="19.140625" style="62" customWidth="1"/>
    <col min="12800" max="12800" width="21" style="62" customWidth="1"/>
    <col min="12801" max="12801" width="37.28515625" style="62" bestFit="1" customWidth="1"/>
    <col min="12802" max="12803" width="12" style="62" bestFit="1" customWidth="1"/>
    <col min="12804" max="12804" width="13.5703125" style="62" bestFit="1" customWidth="1"/>
    <col min="12805" max="12805" width="15.42578125" style="62" bestFit="1" customWidth="1"/>
    <col min="12806" max="12806" width="11.140625" style="62" bestFit="1" customWidth="1"/>
    <col min="12807" max="12807" width="13.85546875" style="62" bestFit="1" customWidth="1"/>
    <col min="12808" max="12808" width="12.7109375" style="62" bestFit="1" customWidth="1"/>
    <col min="12809" max="13054" width="9.140625" style="62"/>
    <col min="13055" max="13055" width="19.140625" style="62" customWidth="1"/>
    <col min="13056" max="13056" width="21" style="62" customWidth="1"/>
    <col min="13057" max="13057" width="37.28515625" style="62" bestFit="1" customWidth="1"/>
    <col min="13058" max="13059" width="12" style="62" bestFit="1" customWidth="1"/>
    <col min="13060" max="13060" width="13.5703125" style="62" bestFit="1" customWidth="1"/>
    <col min="13061" max="13061" width="15.42578125" style="62" bestFit="1" customWidth="1"/>
    <col min="13062" max="13062" width="11.140625" style="62" bestFit="1" customWidth="1"/>
    <col min="13063" max="13063" width="13.85546875" style="62" bestFit="1" customWidth="1"/>
    <col min="13064" max="13064" width="12.7109375" style="62" bestFit="1" customWidth="1"/>
    <col min="13065" max="13310" width="9.140625" style="62"/>
    <col min="13311" max="13311" width="19.140625" style="62" customWidth="1"/>
    <col min="13312" max="13312" width="21" style="62" customWidth="1"/>
    <col min="13313" max="13313" width="37.28515625" style="62" bestFit="1" customWidth="1"/>
    <col min="13314" max="13315" width="12" style="62" bestFit="1" customWidth="1"/>
    <col min="13316" max="13316" width="13.5703125" style="62" bestFit="1" customWidth="1"/>
    <col min="13317" max="13317" width="15.42578125" style="62" bestFit="1" customWidth="1"/>
    <col min="13318" max="13318" width="11.140625" style="62" bestFit="1" customWidth="1"/>
    <col min="13319" max="13319" width="13.85546875" style="62" bestFit="1" customWidth="1"/>
    <col min="13320" max="13320" width="12.7109375" style="62" bestFit="1" customWidth="1"/>
    <col min="13321" max="13566" width="9.140625" style="62"/>
    <col min="13567" max="13567" width="19.140625" style="62" customWidth="1"/>
    <col min="13568" max="13568" width="21" style="62" customWidth="1"/>
    <col min="13569" max="13569" width="37.28515625" style="62" bestFit="1" customWidth="1"/>
    <col min="13570" max="13571" width="12" style="62" bestFit="1" customWidth="1"/>
    <col min="13572" max="13572" width="13.5703125" style="62" bestFit="1" customWidth="1"/>
    <col min="13573" max="13573" width="15.42578125" style="62" bestFit="1" customWidth="1"/>
    <col min="13574" max="13574" width="11.140625" style="62" bestFit="1" customWidth="1"/>
    <col min="13575" max="13575" width="13.85546875" style="62" bestFit="1" customWidth="1"/>
    <col min="13576" max="13576" width="12.7109375" style="62" bestFit="1" customWidth="1"/>
    <col min="13577" max="13822" width="9.140625" style="62"/>
    <col min="13823" max="13823" width="19.140625" style="62" customWidth="1"/>
    <col min="13824" max="13824" width="21" style="62" customWidth="1"/>
    <col min="13825" max="13825" width="37.28515625" style="62" bestFit="1" customWidth="1"/>
    <col min="13826" max="13827" width="12" style="62" bestFit="1" customWidth="1"/>
    <col min="13828" max="13828" width="13.5703125" style="62" bestFit="1" customWidth="1"/>
    <col min="13829" max="13829" width="15.42578125" style="62" bestFit="1" customWidth="1"/>
    <col min="13830" max="13830" width="11.140625" style="62" bestFit="1" customWidth="1"/>
    <col min="13831" max="13831" width="13.85546875" style="62" bestFit="1" customWidth="1"/>
    <col min="13832" max="13832" width="12.7109375" style="62" bestFit="1" customWidth="1"/>
    <col min="13833" max="14078" width="9.140625" style="62"/>
    <col min="14079" max="14079" width="19.140625" style="62" customWidth="1"/>
    <col min="14080" max="14080" width="21" style="62" customWidth="1"/>
    <col min="14081" max="14081" width="37.28515625" style="62" bestFit="1" customWidth="1"/>
    <col min="14082" max="14083" width="12" style="62" bestFit="1" customWidth="1"/>
    <col min="14084" max="14084" width="13.5703125" style="62" bestFit="1" customWidth="1"/>
    <col min="14085" max="14085" width="15.42578125" style="62" bestFit="1" customWidth="1"/>
    <col min="14086" max="14086" width="11.140625" style="62" bestFit="1" customWidth="1"/>
    <col min="14087" max="14087" width="13.85546875" style="62" bestFit="1" customWidth="1"/>
    <col min="14088" max="14088" width="12.7109375" style="62" bestFit="1" customWidth="1"/>
    <col min="14089" max="14334" width="9.140625" style="62"/>
    <col min="14335" max="14335" width="19.140625" style="62" customWidth="1"/>
    <col min="14336" max="14336" width="21" style="62" customWidth="1"/>
    <col min="14337" max="14337" width="37.28515625" style="62" bestFit="1" customWidth="1"/>
    <col min="14338" max="14339" width="12" style="62" bestFit="1" customWidth="1"/>
    <col min="14340" max="14340" width="13.5703125" style="62" bestFit="1" customWidth="1"/>
    <col min="14341" max="14341" width="15.42578125" style="62" bestFit="1" customWidth="1"/>
    <col min="14342" max="14342" width="11.140625" style="62" bestFit="1" customWidth="1"/>
    <col min="14343" max="14343" width="13.85546875" style="62" bestFit="1" customWidth="1"/>
    <col min="14344" max="14344" width="12.7109375" style="62" bestFit="1" customWidth="1"/>
    <col min="14345" max="14590" width="9.140625" style="62"/>
    <col min="14591" max="14591" width="19.140625" style="62" customWidth="1"/>
    <col min="14592" max="14592" width="21" style="62" customWidth="1"/>
    <col min="14593" max="14593" width="37.28515625" style="62" bestFit="1" customWidth="1"/>
    <col min="14594" max="14595" width="12" style="62" bestFit="1" customWidth="1"/>
    <col min="14596" max="14596" width="13.5703125" style="62" bestFit="1" customWidth="1"/>
    <col min="14597" max="14597" width="15.42578125" style="62" bestFit="1" customWidth="1"/>
    <col min="14598" max="14598" width="11.140625" style="62" bestFit="1" customWidth="1"/>
    <col min="14599" max="14599" width="13.85546875" style="62" bestFit="1" customWidth="1"/>
    <col min="14600" max="14600" width="12.7109375" style="62" bestFit="1" customWidth="1"/>
    <col min="14601" max="14846" width="9.140625" style="62"/>
    <col min="14847" max="14847" width="19.140625" style="62" customWidth="1"/>
    <col min="14848" max="14848" width="21" style="62" customWidth="1"/>
    <col min="14849" max="14849" width="37.28515625" style="62" bestFit="1" customWidth="1"/>
    <col min="14850" max="14851" width="12" style="62" bestFit="1" customWidth="1"/>
    <col min="14852" max="14852" width="13.5703125" style="62" bestFit="1" customWidth="1"/>
    <col min="14853" max="14853" width="15.42578125" style="62" bestFit="1" customWidth="1"/>
    <col min="14854" max="14854" width="11.140625" style="62" bestFit="1" customWidth="1"/>
    <col min="14855" max="14855" width="13.85546875" style="62" bestFit="1" customWidth="1"/>
    <col min="14856" max="14856" width="12.7109375" style="62" bestFit="1" customWidth="1"/>
    <col min="14857" max="15102" width="9.140625" style="62"/>
    <col min="15103" max="15103" width="19.140625" style="62" customWidth="1"/>
    <col min="15104" max="15104" width="21" style="62" customWidth="1"/>
    <col min="15105" max="15105" width="37.28515625" style="62" bestFit="1" customWidth="1"/>
    <col min="15106" max="15107" width="12" style="62" bestFit="1" customWidth="1"/>
    <col min="15108" max="15108" width="13.5703125" style="62" bestFit="1" customWidth="1"/>
    <col min="15109" max="15109" width="15.42578125" style="62" bestFit="1" customWidth="1"/>
    <col min="15110" max="15110" width="11.140625" style="62" bestFit="1" customWidth="1"/>
    <col min="15111" max="15111" width="13.85546875" style="62" bestFit="1" customWidth="1"/>
    <col min="15112" max="15112" width="12.7109375" style="62" bestFit="1" customWidth="1"/>
    <col min="15113" max="15358" width="9.140625" style="62"/>
    <col min="15359" max="15359" width="19.140625" style="62" customWidth="1"/>
    <col min="15360" max="15360" width="21" style="62" customWidth="1"/>
    <col min="15361" max="15361" width="37.28515625" style="62" bestFit="1" customWidth="1"/>
    <col min="15362" max="15363" width="12" style="62" bestFit="1" customWidth="1"/>
    <col min="15364" max="15364" width="13.5703125" style="62" bestFit="1" customWidth="1"/>
    <col min="15365" max="15365" width="15.42578125" style="62" bestFit="1" customWidth="1"/>
    <col min="15366" max="15366" width="11.140625" style="62" bestFit="1" customWidth="1"/>
    <col min="15367" max="15367" width="13.85546875" style="62" bestFit="1" customWidth="1"/>
    <col min="15368" max="15368" width="12.7109375" style="62" bestFit="1" customWidth="1"/>
    <col min="15369" max="15614" width="9.140625" style="62"/>
    <col min="15615" max="15615" width="19.140625" style="62" customWidth="1"/>
    <col min="15616" max="15616" width="21" style="62" customWidth="1"/>
    <col min="15617" max="15617" width="37.28515625" style="62" bestFit="1" customWidth="1"/>
    <col min="15618" max="15619" width="12" style="62" bestFit="1" customWidth="1"/>
    <col min="15620" max="15620" width="13.5703125" style="62" bestFit="1" customWidth="1"/>
    <col min="15621" max="15621" width="15.42578125" style="62" bestFit="1" customWidth="1"/>
    <col min="15622" max="15622" width="11.140625" style="62" bestFit="1" customWidth="1"/>
    <col min="15623" max="15623" width="13.85546875" style="62" bestFit="1" customWidth="1"/>
    <col min="15624" max="15624" width="12.7109375" style="62" bestFit="1" customWidth="1"/>
    <col min="15625" max="15870" width="9.140625" style="62"/>
    <col min="15871" max="15871" width="19.140625" style="62" customWidth="1"/>
    <col min="15872" max="15872" width="21" style="62" customWidth="1"/>
    <col min="15873" max="15873" width="37.28515625" style="62" bestFit="1" customWidth="1"/>
    <col min="15874" max="15875" width="12" style="62" bestFit="1" customWidth="1"/>
    <col min="15876" max="15876" width="13.5703125" style="62" bestFit="1" customWidth="1"/>
    <col min="15877" max="15877" width="15.42578125" style="62" bestFit="1" customWidth="1"/>
    <col min="15878" max="15878" width="11.140625" style="62" bestFit="1" customWidth="1"/>
    <col min="15879" max="15879" width="13.85546875" style="62" bestFit="1" customWidth="1"/>
    <col min="15880" max="15880" width="12.7109375" style="62" bestFit="1" customWidth="1"/>
    <col min="15881" max="16126" width="9.140625" style="62"/>
    <col min="16127" max="16127" width="19.140625" style="62" customWidth="1"/>
    <col min="16128" max="16128" width="21" style="62" customWidth="1"/>
    <col min="16129" max="16129" width="37.28515625" style="62" bestFit="1" customWidth="1"/>
    <col min="16130" max="16131" width="12" style="62" bestFit="1" customWidth="1"/>
    <col min="16132" max="16132" width="13.5703125" style="62" bestFit="1" customWidth="1"/>
    <col min="16133" max="16133" width="15.42578125" style="62" bestFit="1" customWidth="1"/>
    <col min="16134" max="16134" width="11.140625" style="62" bestFit="1" customWidth="1"/>
    <col min="16135" max="16135" width="13.85546875" style="62" bestFit="1" customWidth="1"/>
    <col min="16136" max="16136" width="12.7109375" style="62" bestFit="1" customWidth="1"/>
    <col min="16137" max="16384" width="9.140625" style="62"/>
  </cols>
  <sheetData>
    <row r="1" spans="1:8" s="33" customFormat="1" ht="20.100000000000001" customHeight="1" x14ac:dyDescent="0.2">
      <c r="A1" s="162" t="s">
        <v>56</v>
      </c>
      <c r="B1" s="163"/>
      <c r="C1" s="163"/>
      <c r="D1" s="163"/>
      <c r="E1" s="163"/>
      <c r="F1" s="163"/>
      <c r="G1" s="163"/>
      <c r="H1" s="163"/>
    </row>
    <row r="2" spans="1:8" s="33" customFormat="1" ht="20.100000000000001" customHeight="1" x14ac:dyDescent="0.2">
      <c r="A2" s="171" t="s">
        <v>1397</v>
      </c>
      <c r="B2" s="172"/>
      <c r="C2" s="172"/>
      <c r="D2" s="172"/>
      <c r="E2" s="172"/>
      <c r="F2" s="172"/>
      <c r="G2" s="172"/>
      <c r="H2" s="172"/>
    </row>
    <row r="3" spans="1:8" s="33" customFormat="1" ht="20.100000000000001" customHeight="1" x14ac:dyDescent="0.2">
      <c r="A3" s="34"/>
      <c r="B3" s="35"/>
      <c r="C3" s="35"/>
      <c r="D3" s="36"/>
      <c r="E3" s="36"/>
      <c r="F3" s="166" t="s">
        <v>57</v>
      </c>
      <c r="G3" s="167"/>
      <c r="H3" s="168"/>
    </row>
    <row r="4" spans="1:8" s="39" customFormat="1" ht="20.100000000000001" customHeight="1" x14ac:dyDescent="0.2">
      <c r="A4" s="37" t="s">
        <v>58</v>
      </c>
      <c r="B4" s="37" t="s">
        <v>59</v>
      </c>
      <c r="C4" s="37" t="s">
        <v>60</v>
      </c>
      <c r="D4" s="38" t="s">
        <v>61</v>
      </c>
      <c r="E4" s="38" t="s">
        <v>61</v>
      </c>
      <c r="F4" s="37" t="s">
        <v>62</v>
      </c>
      <c r="G4" s="169" t="s">
        <v>63</v>
      </c>
      <c r="H4" s="170"/>
    </row>
    <row r="5" spans="1:8" s="43" customFormat="1" ht="20.100000000000001" customHeight="1" x14ac:dyDescent="0.2">
      <c r="A5" s="40"/>
      <c r="B5" s="40"/>
      <c r="C5" s="41"/>
      <c r="D5" s="38" t="s">
        <v>65</v>
      </c>
      <c r="E5" s="38" t="s">
        <v>66</v>
      </c>
      <c r="F5" s="37"/>
      <c r="G5" s="37" t="s">
        <v>67</v>
      </c>
      <c r="H5" s="37" t="s">
        <v>68</v>
      </c>
    </row>
    <row r="6" spans="1:8" s="49" customFormat="1" ht="20.100000000000001" customHeight="1" x14ac:dyDescent="0.2">
      <c r="A6" s="44" t="s">
        <v>69</v>
      </c>
      <c r="B6" s="44" t="s">
        <v>1365</v>
      </c>
      <c r="C6" s="44" t="s">
        <v>1366</v>
      </c>
      <c r="D6" s="46"/>
      <c r="E6" s="46"/>
      <c r="F6" s="60"/>
      <c r="G6" s="48"/>
      <c r="H6" s="48"/>
    </row>
    <row r="7" spans="1:8" s="99" customFormat="1" ht="20.100000000000001" customHeight="1" x14ac:dyDescent="0.2">
      <c r="A7" s="81" t="s">
        <v>568</v>
      </c>
      <c r="B7" s="81" t="s">
        <v>1365</v>
      </c>
      <c r="C7" s="81" t="s">
        <v>1367</v>
      </c>
      <c r="D7" s="92">
        <v>42495</v>
      </c>
      <c r="E7" s="92">
        <v>42527</v>
      </c>
      <c r="F7" s="83">
        <v>729.69</v>
      </c>
      <c r="G7" s="93" t="s">
        <v>1381</v>
      </c>
      <c r="H7" s="93" t="s">
        <v>1368</v>
      </c>
    </row>
    <row r="8" spans="1:8" ht="20.100000000000001" customHeight="1" x14ac:dyDescent="0.2">
      <c r="A8" s="81"/>
      <c r="B8" s="81"/>
      <c r="C8" s="81"/>
      <c r="D8" s="82">
        <v>42527</v>
      </c>
      <c r="E8" s="82">
        <v>42557</v>
      </c>
      <c r="F8" s="83">
        <v>371.79</v>
      </c>
      <c r="G8" s="84" t="s">
        <v>1368</v>
      </c>
      <c r="H8" s="84" t="s">
        <v>1369</v>
      </c>
    </row>
    <row r="9" spans="1:8" ht="20.100000000000001" customHeight="1" x14ac:dyDescent="0.2">
      <c r="A9" s="81"/>
      <c r="B9" s="81"/>
      <c r="C9" s="81"/>
      <c r="D9" s="82">
        <v>42557</v>
      </c>
      <c r="E9" s="82">
        <v>42586</v>
      </c>
      <c r="F9" s="83">
        <v>432.76</v>
      </c>
      <c r="G9" s="84" t="s">
        <v>1369</v>
      </c>
      <c r="H9" s="84" t="s">
        <v>1370</v>
      </c>
    </row>
    <row r="10" spans="1:8" ht="20.100000000000001" customHeight="1" x14ac:dyDescent="0.2">
      <c r="A10" s="81"/>
      <c r="B10" s="81"/>
      <c r="C10" s="81"/>
      <c r="D10" s="82">
        <v>42586</v>
      </c>
      <c r="E10" s="82">
        <v>42615</v>
      </c>
      <c r="F10" s="83">
        <v>264.98</v>
      </c>
      <c r="G10" s="84" t="s">
        <v>1370</v>
      </c>
      <c r="H10" s="84" t="s">
        <v>1371</v>
      </c>
    </row>
    <row r="11" spans="1:8" ht="20.100000000000001" customHeight="1" x14ac:dyDescent="0.2">
      <c r="A11" s="81"/>
      <c r="B11" s="81"/>
      <c r="C11" s="81"/>
      <c r="D11" s="82">
        <v>42615</v>
      </c>
      <c r="E11" s="82">
        <v>42647</v>
      </c>
      <c r="F11" s="83">
        <v>502.19</v>
      </c>
      <c r="G11" s="84" t="s">
        <v>1371</v>
      </c>
      <c r="H11" s="84" t="s">
        <v>1372</v>
      </c>
    </row>
    <row r="12" spans="1:8" ht="20.100000000000001" customHeight="1" x14ac:dyDescent="0.2">
      <c r="A12" s="81"/>
      <c r="B12" s="81"/>
      <c r="C12" s="81"/>
      <c r="D12" s="82">
        <v>42647</v>
      </c>
      <c r="E12" s="82">
        <v>42677</v>
      </c>
      <c r="F12" s="83">
        <v>567.54</v>
      </c>
      <c r="G12" s="84" t="s">
        <v>1372</v>
      </c>
      <c r="H12" s="84" t="s">
        <v>1373</v>
      </c>
    </row>
    <row r="13" spans="1:8" ht="20.100000000000001" customHeight="1" x14ac:dyDescent="0.2">
      <c r="A13" s="81"/>
      <c r="B13" s="81"/>
      <c r="C13" s="81"/>
      <c r="D13" s="82">
        <v>42677</v>
      </c>
      <c r="E13" s="82">
        <v>42709</v>
      </c>
      <c r="F13" s="83">
        <v>1877.01</v>
      </c>
      <c r="G13" s="84" t="s">
        <v>1373</v>
      </c>
      <c r="H13" s="84" t="s">
        <v>1374</v>
      </c>
    </row>
    <row r="14" spans="1:8" ht="20.100000000000001" customHeight="1" x14ac:dyDescent="0.2">
      <c r="A14" s="81"/>
      <c r="B14" s="81"/>
      <c r="C14" s="81"/>
      <c r="D14" s="82">
        <v>42709</v>
      </c>
      <c r="E14" s="82">
        <v>42740</v>
      </c>
      <c r="F14" s="83">
        <v>3179.39</v>
      </c>
      <c r="G14" s="84" t="s">
        <v>1374</v>
      </c>
      <c r="H14" s="84" t="s">
        <v>1375</v>
      </c>
    </row>
    <row r="15" spans="1:8" ht="20.100000000000001" customHeight="1" x14ac:dyDescent="0.2">
      <c r="A15" s="81"/>
      <c r="B15" s="81"/>
      <c r="C15" s="81"/>
      <c r="D15" s="82">
        <v>42740</v>
      </c>
      <c r="E15" s="82">
        <v>42769</v>
      </c>
      <c r="F15" s="83">
        <v>2972.06</v>
      </c>
      <c r="G15" s="84" t="s">
        <v>1375</v>
      </c>
      <c r="H15" s="84" t="s">
        <v>1376</v>
      </c>
    </row>
    <row r="16" spans="1:8" ht="20.100000000000001" customHeight="1" x14ac:dyDescent="0.2">
      <c r="A16" s="81"/>
      <c r="B16" s="81"/>
      <c r="C16" s="81"/>
      <c r="D16" s="82">
        <v>42769</v>
      </c>
      <c r="E16" s="82">
        <v>42802</v>
      </c>
      <c r="F16" s="83">
        <v>2018.82</v>
      </c>
      <c r="G16" s="84" t="s">
        <v>1376</v>
      </c>
      <c r="H16" s="84" t="s">
        <v>1377</v>
      </c>
    </row>
    <row r="17" spans="1:8" ht="20.100000000000001" customHeight="1" x14ac:dyDescent="0.2">
      <c r="A17" s="81"/>
      <c r="B17" s="81"/>
      <c r="C17" s="81"/>
      <c r="D17" s="82">
        <v>42802</v>
      </c>
      <c r="E17" s="82">
        <v>42830</v>
      </c>
      <c r="F17" s="83">
        <v>2110.04</v>
      </c>
      <c r="G17" s="84" t="s">
        <v>1377</v>
      </c>
      <c r="H17" s="84" t="s">
        <v>1378</v>
      </c>
    </row>
    <row r="18" spans="1:8" ht="20.100000000000001" customHeight="1" x14ac:dyDescent="0.2">
      <c r="A18" s="81"/>
      <c r="B18" s="81"/>
      <c r="C18" s="81"/>
      <c r="D18" s="82">
        <v>42830</v>
      </c>
      <c r="E18" s="82">
        <v>42859</v>
      </c>
      <c r="F18" s="83">
        <v>652.09</v>
      </c>
      <c r="G18" s="84" t="s">
        <v>1378</v>
      </c>
      <c r="H18" s="84" t="s">
        <v>1379</v>
      </c>
    </row>
    <row r="19" spans="1:8" ht="20.100000000000001" customHeight="1" x14ac:dyDescent="0.2">
      <c r="A19" s="81"/>
      <c r="B19" s="81"/>
      <c r="C19" s="81"/>
      <c r="D19" s="82">
        <v>42859</v>
      </c>
      <c r="E19" s="82">
        <v>42892</v>
      </c>
      <c r="F19" s="83">
        <v>830.1</v>
      </c>
      <c r="G19" s="84" t="s">
        <v>1379</v>
      </c>
      <c r="H19" s="84" t="s">
        <v>1380</v>
      </c>
    </row>
    <row r="20" spans="1:8" ht="20.100000000000001" customHeight="1" x14ac:dyDescent="0.2">
      <c r="A20" s="81"/>
      <c r="B20" s="81"/>
      <c r="C20" s="81"/>
      <c r="D20" s="82"/>
      <c r="E20" s="82"/>
      <c r="F20" s="83"/>
      <c r="G20" s="84"/>
      <c r="H20" s="84"/>
    </row>
    <row r="22" spans="1:8" ht="20.100000000000001" customHeight="1" x14ac:dyDescent="0.2">
      <c r="F22" s="112">
        <f>SUM(F7:F20)</f>
        <v>16508.46</v>
      </c>
    </row>
  </sheetData>
  <mergeCells count="4">
    <mergeCell ref="A1:H1"/>
    <mergeCell ref="A2:H2"/>
    <mergeCell ref="F3:H3"/>
    <mergeCell ref="G4:H4"/>
  </mergeCells>
  <pageMargins left="0.75" right="0.75" top="1" bottom="1" header="0.5" footer="0.5"/>
  <pageSetup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9"/>
  <sheetViews>
    <sheetView zoomScaleNormal="100" workbookViewId="0">
      <pane xSplit="8" ySplit="5" topLeftCell="I6" activePane="bottomRight" state="frozen"/>
      <selection pane="topRight" activeCell="K1" sqref="K1"/>
      <selection pane="bottomLeft" activeCell="A6" sqref="A6"/>
      <selection pane="bottomRight" activeCell="I4" sqref="I4:J5"/>
    </sheetView>
  </sheetViews>
  <sheetFormatPr defaultRowHeight="20.100000000000001" customHeight="1" x14ac:dyDescent="0.2"/>
  <cols>
    <col min="1" max="1" width="19.140625" style="62" customWidth="1"/>
    <col min="2" max="2" width="22.42578125" style="62" customWidth="1"/>
    <col min="3" max="3" width="30.85546875" style="62" customWidth="1"/>
    <col min="4" max="5" width="13.42578125" style="63" bestFit="1" customWidth="1"/>
    <col min="6" max="6" width="11.5703125" style="109" bestFit="1" customWidth="1"/>
    <col min="7" max="7" width="15.42578125" style="65" bestFit="1" customWidth="1"/>
    <col min="8" max="8" width="11.140625" style="65" bestFit="1" customWidth="1"/>
    <col min="9" max="254" width="9.140625" style="62"/>
    <col min="255" max="255" width="19.140625" style="62" customWidth="1"/>
    <col min="256" max="256" width="22.42578125" style="62" customWidth="1"/>
    <col min="257" max="257" width="30.85546875" style="62" customWidth="1"/>
    <col min="258" max="259" width="13.42578125" style="62" bestFit="1" customWidth="1"/>
    <col min="260" max="260" width="11.5703125" style="62" bestFit="1" customWidth="1"/>
    <col min="261" max="261" width="15.42578125" style="62" bestFit="1" customWidth="1"/>
    <col min="262" max="262" width="11.140625" style="62" bestFit="1" customWidth="1"/>
    <col min="263" max="263" width="13.7109375" style="62" bestFit="1" customWidth="1"/>
    <col min="264" max="264" width="12.7109375" style="62" bestFit="1" customWidth="1"/>
    <col min="265" max="510" width="9.140625" style="62"/>
    <col min="511" max="511" width="19.140625" style="62" customWidth="1"/>
    <col min="512" max="512" width="22.42578125" style="62" customWidth="1"/>
    <col min="513" max="513" width="30.85546875" style="62" customWidth="1"/>
    <col min="514" max="515" width="13.42578125" style="62" bestFit="1" customWidth="1"/>
    <col min="516" max="516" width="11.5703125" style="62" bestFit="1" customWidth="1"/>
    <col min="517" max="517" width="15.42578125" style="62" bestFit="1" customWidth="1"/>
    <col min="518" max="518" width="11.140625" style="62" bestFit="1" customWidth="1"/>
    <col min="519" max="519" width="13.7109375" style="62" bestFit="1" customWidth="1"/>
    <col min="520" max="520" width="12.7109375" style="62" bestFit="1" customWidth="1"/>
    <col min="521" max="766" width="9.140625" style="62"/>
    <col min="767" max="767" width="19.140625" style="62" customWidth="1"/>
    <col min="768" max="768" width="22.42578125" style="62" customWidth="1"/>
    <col min="769" max="769" width="30.85546875" style="62" customWidth="1"/>
    <col min="770" max="771" width="13.42578125" style="62" bestFit="1" customWidth="1"/>
    <col min="772" max="772" width="11.5703125" style="62" bestFit="1" customWidth="1"/>
    <col min="773" max="773" width="15.42578125" style="62" bestFit="1" customWidth="1"/>
    <col min="774" max="774" width="11.140625" style="62" bestFit="1" customWidth="1"/>
    <col min="775" max="775" width="13.7109375" style="62" bestFit="1" customWidth="1"/>
    <col min="776" max="776" width="12.7109375" style="62" bestFit="1" customWidth="1"/>
    <col min="777" max="1022" width="9.140625" style="62"/>
    <col min="1023" max="1023" width="19.140625" style="62" customWidth="1"/>
    <col min="1024" max="1024" width="22.42578125" style="62" customWidth="1"/>
    <col min="1025" max="1025" width="30.85546875" style="62" customWidth="1"/>
    <col min="1026" max="1027" width="13.42578125" style="62" bestFit="1" customWidth="1"/>
    <col min="1028" max="1028" width="11.5703125" style="62" bestFit="1" customWidth="1"/>
    <col min="1029" max="1029" width="15.42578125" style="62" bestFit="1" customWidth="1"/>
    <col min="1030" max="1030" width="11.140625" style="62" bestFit="1" customWidth="1"/>
    <col min="1031" max="1031" width="13.7109375" style="62" bestFit="1" customWidth="1"/>
    <col min="1032" max="1032" width="12.7109375" style="62" bestFit="1" customWidth="1"/>
    <col min="1033" max="1278" width="9.140625" style="62"/>
    <col min="1279" max="1279" width="19.140625" style="62" customWidth="1"/>
    <col min="1280" max="1280" width="22.42578125" style="62" customWidth="1"/>
    <col min="1281" max="1281" width="30.85546875" style="62" customWidth="1"/>
    <col min="1282" max="1283" width="13.42578125" style="62" bestFit="1" customWidth="1"/>
    <col min="1284" max="1284" width="11.5703125" style="62" bestFit="1" customWidth="1"/>
    <col min="1285" max="1285" width="15.42578125" style="62" bestFit="1" customWidth="1"/>
    <col min="1286" max="1286" width="11.140625" style="62" bestFit="1" customWidth="1"/>
    <col min="1287" max="1287" width="13.7109375" style="62" bestFit="1" customWidth="1"/>
    <col min="1288" max="1288" width="12.7109375" style="62" bestFit="1" customWidth="1"/>
    <col min="1289" max="1534" width="9.140625" style="62"/>
    <col min="1535" max="1535" width="19.140625" style="62" customWidth="1"/>
    <col min="1536" max="1536" width="22.42578125" style="62" customWidth="1"/>
    <col min="1537" max="1537" width="30.85546875" style="62" customWidth="1"/>
    <col min="1538" max="1539" width="13.42578125" style="62" bestFit="1" customWidth="1"/>
    <col min="1540" max="1540" width="11.5703125" style="62" bestFit="1" customWidth="1"/>
    <col min="1541" max="1541" width="15.42578125" style="62" bestFit="1" customWidth="1"/>
    <col min="1542" max="1542" width="11.140625" style="62" bestFit="1" customWidth="1"/>
    <col min="1543" max="1543" width="13.7109375" style="62" bestFit="1" customWidth="1"/>
    <col min="1544" max="1544" width="12.7109375" style="62" bestFit="1" customWidth="1"/>
    <col min="1545" max="1790" width="9.140625" style="62"/>
    <col min="1791" max="1791" width="19.140625" style="62" customWidth="1"/>
    <col min="1792" max="1792" width="22.42578125" style="62" customWidth="1"/>
    <col min="1793" max="1793" width="30.85546875" style="62" customWidth="1"/>
    <col min="1794" max="1795" width="13.42578125" style="62" bestFit="1" customWidth="1"/>
    <col min="1796" max="1796" width="11.5703125" style="62" bestFit="1" customWidth="1"/>
    <col min="1797" max="1797" width="15.42578125" style="62" bestFit="1" customWidth="1"/>
    <col min="1798" max="1798" width="11.140625" style="62" bestFit="1" customWidth="1"/>
    <col min="1799" max="1799" width="13.7109375" style="62" bestFit="1" customWidth="1"/>
    <col min="1800" max="1800" width="12.7109375" style="62" bestFit="1" customWidth="1"/>
    <col min="1801" max="2046" width="9.140625" style="62"/>
    <col min="2047" max="2047" width="19.140625" style="62" customWidth="1"/>
    <col min="2048" max="2048" width="22.42578125" style="62" customWidth="1"/>
    <col min="2049" max="2049" width="30.85546875" style="62" customWidth="1"/>
    <col min="2050" max="2051" width="13.42578125" style="62" bestFit="1" customWidth="1"/>
    <col min="2052" max="2052" width="11.5703125" style="62" bestFit="1" customWidth="1"/>
    <col min="2053" max="2053" width="15.42578125" style="62" bestFit="1" customWidth="1"/>
    <col min="2054" max="2054" width="11.140625" style="62" bestFit="1" customWidth="1"/>
    <col min="2055" max="2055" width="13.7109375" style="62" bestFit="1" customWidth="1"/>
    <col min="2056" max="2056" width="12.7109375" style="62" bestFit="1" customWidth="1"/>
    <col min="2057" max="2302" width="9.140625" style="62"/>
    <col min="2303" max="2303" width="19.140625" style="62" customWidth="1"/>
    <col min="2304" max="2304" width="22.42578125" style="62" customWidth="1"/>
    <col min="2305" max="2305" width="30.85546875" style="62" customWidth="1"/>
    <col min="2306" max="2307" width="13.42578125" style="62" bestFit="1" customWidth="1"/>
    <col min="2308" max="2308" width="11.5703125" style="62" bestFit="1" customWidth="1"/>
    <col min="2309" max="2309" width="15.42578125" style="62" bestFit="1" customWidth="1"/>
    <col min="2310" max="2310" width="11.140625" style="62" bestFit="1" customWidth="1"/>
    <col min="2311" max="2311" width="13.7109375" style="62" bestFit="1" customWidth="1"/>
    <col min="2312" max="2312" width="12.7109375" style="62" bestFit="1" customWidth="1"/>
    <col min="2313" max="2558" width="9.140625" style="62"/>
    <col min="2559" max="2559" width="19.140625" style="62" customWidth="1"/>
    <col min="2560" max="2560" width="22.42578125" style="62" customWidth="1"/>
    <col min="2561" max="2561" width="30.85546875" style="62" customWidth="1"/>
    <col min="2562" max="2563" width="13.42578125" style="62" bestFit="1" customWidth="1"/>
    <col min="2564" max="2564" width="11.5703125" style="62" bestFit="1" customWidth="1"/>
    <col min="2565" max="2565" width="15.42578125" style="62" bestFit="1" customWidth="1"/>
    <col min="2566" max="2566" width="11.140625" style="62" bestFit="1" customWidth="1"/>
    <col min="2567" max="2567" width="13.7109375" style="62" bestFit="1" customWidth="1"/>
    <col min="2568" max="2568" width="12.7109375" style="62" bestFit="1" customWidth="1"/>
    <col min="2569" max="2814" width="9.140625" style="62"/>
    <col min="2815" max="2815" width="19.140625" style="62" customWidth="1"/>
    <col min="2816" max="2816" width="22.42578125" style="62" customWidth="1"/>
    <col min="2817" max="2817" width="30.85546875" style="62" customWidth="1"/>
    <col min="2818" max="2819" width="13.42578125" style="62" bestFit="1" customWidth="1"/>
    <col min="2820" max="2820" width="11.5703125" style="62" bestFit="1" customWidth="1"/>
    <col min="2821" max="2821" width="15.42578125" style="62" bestFit="1" customWidth="1"/>
    <col min="2822" max="2822" width="11.140625" style="62" bestFit="1" customWidth="1"/>
    <col min="2823" max="2823" width="13.7109375" style="62" bestFit="1" customWidth="1"/>
    <col min="2824" max="2824" width="12.7109375" style="62" bestFit="1" customWidth="1"/>
    <col min="2825" max="3070" width="9.140625" style="62"/>
    <col min="3071" max="3071" width="19.140625" style="62" customWidth="1"/>
    <col min="3072" max="3072" width="22.42578125" style="62" customWidth="1"/>
    <col min="3073" max="3073" width="30.85546875" style="62" customWidth="1"/>
    <col min="3074" max="3075" width="13.42578125" style="62" bestFit="1" customWidth="1"/>
    <col min="3076" max="3076" width="11.5703125" style="62" bestFit="1" customWidth="1"/>
    <col min="3077" max="3077" width="15.42578125" style="62" bestFit="1" customWidth="1"/>
    <col min="3078" max="3078" width="11.140625" style="62" bestFit="1" customWidth="1"/>
    <col min="3079" max="3079" width="13.7109375" style="62" bestFit="1" customWidth="1"/>
    <col min="3080" max="3080" width="12.7109375" style="62" bestFit="1" customWidth="1"/>
    <col min="3081" max="3326" width="9.140625" style="62"/>
    <col min="3327" max="3327" width="19.140625" style="62" customWidth="1"/>
    <col min="3328" max="3328" width="22.42578125" style="62" customWidth="1"/>
    <col min="3329" max="3329" width="30.85546875" style="62" customWidth="1"/>
    <col min="3330" max="3331" width="13.42578125" style="62" bestFit="1" customWidth="1"/>
    <col min="3332" max="3332" width="11.5703125" style="62" bestFit="1" customWidth="1"/>
    <col min="3333" max="3333" width="15.42578125" style="62" bestFit="1" customWidth="1"/>
    <col min="3334" max="3334" width="11.140625" style="62" bestFit="1" customWidth="1"/>
    <col min="3335" max="3335" width="13.7109375" style="62" bestFit="1" customWidth="1"/>
    <col min="3336" max="3336" width="12.7109375" style="62" bestFit="1" customWidth="1"/>
    <col min="3337" max="3582" width="9.140625" style="62"/>
    <col min="3583" max="3583" width="19.140625" style="62" customWidth="1"/>
    <col min="3584" max="3584" width="22.42578125" style="62" customWidth="1"/>
    <col min="3585" max="3585" width="30.85546875" style="62" customWidth="1"/>
    <col min="3586" max="3587" width="13.42578125" style="62" bestFit="1" customWidth="1"/>
    <col min="3588" max="3588" width="11.5703125" style="62" bestFit="1" customWidth="1"/>
    <col min="3589" max="3589" width="15.42578125" style="62" bestFit="1" customWidth="1"/>
    <col min="3590" max="3590" width="11.140625" style="62" bestFit="1" customWidth="1"/>
    <col min="3591" max="3591" width="13.7109375" style="62" bestFit="1" customWidth="1"/>
    <col min="3592" max="3592" width="12.7109375" style="62" bestFit="1" customWidth="1"/>
    <col min="3593" max="3838" width="9.140625" style="62"/>
    <col min="3839" max="3839" width="19.140625" style="62" customWidth="1"/>
    <col min="3840" max="3840" width="22.42578125" style="62" customWidth="1"/>
    <col min="3841" max="3841" width="30.85546875" style="62" customWidth="1"/>
    <col min="3842" max="3843" width="13.42578125" style="62" bestFit="1" customWidth="1"/>
    <col min="3844" max="3844" width="11.5703125" style="62" bestFit="1" customWidth="1"/>
    <col min="3845" max="3845" width="15.42578125" style="62" bestFit="1" customWidth="1"/>
    <col min="3846" max="3846" width="11.140625" style="62" bestFit="1" customWidth="1"/>
    <col min="3847" max="3847" width="13.7109375" style="62" bestFit="1" customWidth="1"/>
    <col min="3848" max="3848" width="12.7109375" style="62" bestFit="1" customWidth="1"/>
    <col min="3849" max="4094" width="9.140625" style="62"/>
    <col min="4095" max="4095" width="19.140625" style="62" customWidth="1"/>
    <col min="4096" max="4096" width="22.42578125" style="62" customWidth="1"/>
    <col min="4097" max="4097" width="30.85546875" style="62" customWidth="1"/>
    <col min="4098" max="4099" width="13.42578125" style="62" bestFit="1" customWidth="1"/>
    <col min="4100" max="4100" width="11.5703125" style="62" bestFit="1" customWidth="1"/>
    <col min="4101" max="4101" width="15.42578125" style="62" bestFit="1" customWidth="1"/>
    <col min="4102" max="4102" width="11.140625" style="62" bestFit="1" customWidth="1"/>
    <col min="4103" max="4103" width="13.7109375" style="62" bestFit="1" customWidth="1"/>
    <col min="4104" max="4104" width="12.7109375" style="62" bestFit="1" customWidth="1"/>
    <col min="4105" max="4350" width="9.140625" style="62"/>
    <col min="4351" max="4351" width="19.140625" style="62" customWidth="1"/>
    <col min="4352" max="4352" width="22.42578125" style="62" customWidth="1"/>
    <col min="4353" max="4353" width="30.85546875" style="62" customWidth="1"/>
    <col min="4354" max="4355" width="13.42578125" style="62" bestFit="1" customWidth="1"/>
    <col min="4356" max="4356" width="11.5703125" style="62" bestFit="1" customWidth="1"/>
    <col min="4357" max="4357" width="15.42578125" style="62" bestFit="1" customWidth="1"/>
    <col min="4358" max="4358" width="11.140625" style="62" bestFit="1" customWidth="1"/>
    <col min="4359" max="4359" width="13.7109375" style="62" bestFit="1" customWidth="1"/>
    <col min="4360" max="4360" width="12.7109375" style="62" bestFit="1" customWidth="1"/>
    <col min="4361" max="4606" width="9.140625" style="62"/>
    <col min="4607" max="4607" width="19.140625" style="62" customWidth="1"/>
    <col min="4608" max="4608" width="22.42578125" style="62" customWidth="1"/>
    <col min="4609" max="4609" width="30.85546875" style="62" customWidth="1"/>
    <col min="4610" max="4611" width="13.42578125" style="62" bestFit="1" customWidth="1"/>
    <col min="4612" max="4612" width="11.5703125" style="62" bestFit="1" customWidth="1"/>
    <col min="4613" max="4613" width="15.42578125" style="62" bestFit="1" customWidth="1"/>
    <col min="4614" max="4614" width="11.140625" style="62" bestFit="1" customWidth="1"/>
    <col min="4615" max="4615" width="13.7109375" style="62" bestFit="1" customWidth="1"/>
    <col min="4616" max="4616" width="12.7109375" style="62" bestFit="1" customWidth="1"/>
    <col min="4617" max="4862" width="9.140625" style="62"/>
    <col min="4863" max="4863" width="19.140625" style="62" customWidth="1"/>
    <col min="4864" max="4864" width="22.42578125" style="62" customWidth="1"/>
    <col min="4865" max="4865" width="30.85546875" style="62" customWidth="1"/>
    <col min="4866" max="4867" width="13.42578125" style="62" bestFit="1" customWidth="1"/>
    <col min="4868" max="4868" width="11.5703125" style="62" bestFit="1" customWidth="1"/>
    <col min="4869" max="4869" width="15.42578125" style="62" bestFit="1" customWidth="1"/>
    <col min="4870" max="4870" width="11.140625" style="62" bestFit="1" customWidth="1"/>
    <col min="4871" max="4871" width="13.7109375" style="62" bestFit="1" customWidth="1"/>
    <col min="4872" max="4872" width="12.7109375" style="62" bestFit="1" customWidth="1"/>
    <col min="4873" max="5118" width="9.140625" style="62"/>
    <col min="5119" max="5119" width="19.140625" style="62" customWidth="1"/>
    <col min="5120" max="5120" width="22.42578125" style="62" customWidth="1"/>
    <col min="5121" max="5121" width="30.85546875" style="62" customWidth="1"/>
    <col min="5122" max="5123" width="13.42578125" style="62" bestFit="1" customWidth="1"/>
    <col min="5124" max="5124" width="11.5703125" style="62" bestFit="1" customWidth="1"/>
    <col min="5125" max="5125" width="15.42578125" style="62" bestFit="1" customWidth="1"/>
    <col min="5126" max="5126" width="11.140625" style="62" bestFit="1" customWidth="1"/>
    <col min="5127" max="5127" width="13.7109375" style="62" bestFit="1" customWidth="1"/>
    <col min="5128" max="5128" width="12.7109375" style="62" bestFit="1" customWidth="1"/>
    <col min="5129" max="5374" width="9.140625" style="62"/>
    <col min="5375" max="5375" width="19.140625" style="62" customWidth="1"/>
    <col min="5376" max="5376" width="22.42578125" style="62" customWidth="1"/>
    <col min="5377" max="5377" width="30.85546875" style="62" customWidth="1"/>
    <col min="5378" max="5379" width="13.42578125" style="62" bestFit="1" customWidth="1"/>
    <col min="5380" max="5380" width="11.5703125" style="62" bestFit="1" customWidth="1"/>
    <col min="5381" max="5381" width="15.42578125" style="62" bestFit="1" customWidth="1"/>
    <col min="5382" max="5382" width="11.140625" style="62" bestFit="1" customWidth="1"/>
    <col min="5383" max="5383" width="13.7109375" style="62" bestFit="1" customWidth="1"/>
    <col min="5384" max="5384" width="12.7109375" style="62" bestFit="1" customWidth="1"/>
    <col min="5385" max="5630" width="9.140625" style="62"/>
    <col min="5631" max="5631" width="19.140625" style="62" customWidth="1"/>
    <col min="5632" max="5632" width="22.42578125" style="62" customWidth="1"/>
    <col min="5633" max="5633" width="30.85546875" style="62" customWidth="1"/>
    <col min="5634" max="5635" width="13.42578125" style="62" bestFit="1" customWidth="1"/>
    <col min="5636" max="5636" width="11.5703125" style="62" bestFit="1" customWidth="1"/>
    <col min="5637" max="5637" width="15.42578125" style="62" bestFit="1" customWidth="1"/>
    <col min="5638" max="5638" width="11.140625" style="62" bestFit="1" customWidth="1"/>
    <col min="5639" max="5639" width="13.7109375" style="62" bestFit="1" customWidth="1"/>
    <col min="5640" max="5640" width="12.7109375" style="62" bestFit="1" customWidth="1"/>
    <col min="5641" max="5886" width="9.140625" style="62"/>
    <col min="5887" max="5887" width="19.140625" style="62" customWidth="1"/>
    <col min="5888" max="5888" width="22.42578125" style="62" customWidth="1"/>
    <col min="5889" max="5889" width="30.85546875" style="62" customWidth="1"/>
    <col min="5890" max="5891" width="13.42578125" style="62" bestFit="1" customWidth="1"/>
    <col min="5892" max="5892" width="11.5703125" style="62" bestFit="1" customWidth="1"/>
    <col min="5893" max="5893" width="15.42578125" style="62" bestFit="1" customWidth="1"/>
    <col min="5894" max="5894" width="11.140625" style="62" bestFit="1" customWidth="1"/>
    <col min="5895" max="5895" width="13.7109375" style="62" bestFit="1" customWidth="1"/>
    <col min="5896" max="5896" width="12.7109375" style="62" bestFit="1" customWidth="1"/>
    <col min="5897" max="6142" width="9.140625" style="62"/>
    <col min="6143" max="6143" width="19.140625" style="62" customWidth="1"/>
    <col min="6144" max="6144" width="22.42578125" style="62" customWidth="1"/>
    <col min="6145" max="6145" width="30.85546875" style="62" customWidth="1"/>
    <col min="6146" max="6147" width="13.42578125" style="62" bestFit="1" customWidth="1"/>
    <col min="6148" max="6148" width="11.5703125" style="62" bestFit="1" customWidth="1"/>
    <col min="6149" max="6149" width="15.42578125" style="62" bestFit="1" customWidth="1"/>
    <col min="6150" max="6150" width="11.140625" style="62" bestFit="1" customWidth="1"/>
    <col min="6151" max="6151" width="13.7109375" style="62" bestFit="1" customWidth="1"/>
    <col min="6152" max="6152" width="12.7109375" style="62" bestFit="1" customWidth="1"/>
    <col min="6153" max="6398" width="9.140625" style="62"/>
    <col min="6399" max="6399" width="19.140625" style="62" customWidth="1"/>
    <col min="6400" max="6400" width="22.42578125" style="62" customWidth="1"/>
    <col min="6401" max="6401" width="30.85546875" style="62" customWidth="1"/>
    <col min="6402" max="6403" width="13.42578125" style="62" bestFit="1" customWidth="1"/>
    <col min="6404" max="6404" width="11.5703125" style="62" bestFit="1" customWidth="1"/>
    <col min="6405" max="6405" width="15.42578125" style="62" bestFit="1" customWidth="1"/>
    <col min="6406" max="6406" width="11.140625" style="62" bestFit="1" customWidth="1"/>
    <col min="6407" max="6407" width="13.7109375" style="62" bestFit="1" customWidth="1"/>
    <col min="6408" max="6408" width="12.7109375" style="62" bestFit="1" customWidth="1"/>
    <col min="6409" max="6654" width="9.140625" style="62"/>
    <col min="6655" max="6655" width="19.140625" style="62" customWidth="1"/>
    <col min="6656" max="6656" width="22.42578125" style="62" customWidth="1"/>
    <col min="6657" max="6657" width="30.85546875" style="62" customWidth="1"/>
    <col min="6658" max="6659" width="13.42578125" style="62" bestFit="1" customWidth="1"/>
    <col min="6660" max="6660" width="11.5703125" style="62" bestFit="1" customWidth="1"/>
    <col min="6661" max="6661" width="15.42578125" style="62" bestFit="1" customWidth="1"/>
    <col min="6662" max="6662" width="11.140625" style="62" bestFit="1" customWidth="1"/>
    <col min="6663" max="6663" width="13.7109375" style="62" bestFit="1" customWidth="1"/>
    <col min="6664" max="6664" width="12.7109375" style="62" bestFit="1" customWidth="1"/>
    <col min="6665" max="6910" width="9.140625" style="62"/>
    <col min="6911" max="6911" width="19.140625" style="62" customWidth="1"/>
    <col min="6912" max="6912" width="22.42578125" style="62" customWidth="1"/>
    <col min="6913" max="6913" width="30.85546875" style="62" customWidth="1"/>
    <col min="6914" max="6915" width="13.42578125" style="62" bestFit="1" customWidth="1"/>
    <col min="6916" max="6916" width="11.5703125" style="62" bestFit="1" customWidth="1"/>
    <col min="6917" max="6917" width="15.42578125" style="62" bestFit="1" customWidth="1"/>
    <col min="6918" max="6918" width="11.140625" style="62" bestFit="1" customWidth="1"/>
    <col min="6919" max="6919" width="13.7109375" style="62" bestFit="1" customWidth="1"/>
    <col min="6920" max="6920" width="12.7109375" style="62" bestFit="1" customWidth="1"/>
    <col min="6921" max="7166" width="9.140625" style="62"/>
    <col min="7167" max="7167" width="19.140625" style="62" customWidth="1"/>
    <col min="7168" max="7168" width="22.42578125" style="62" customWidth="1"/>
    <col min="7169" max="7169" width="30.85546875" style="62" customWidth="1"/>
    <col min="7170" max="7171" width="13.42578125" style="62" bestFit="1" customWidth="1"/>
    <col min="7172" max="7172" width="11.5703125" style="62" bestFit="1" customWidth="1"/>
    <col min="7173" max="7173" width="15.42578125" style="62" bestFit="1" customWidth="1"/>
    <col min="7174" max="7174" width="11.140625" style="62" bestFit="1" customWidth="1"/>
    <col min="7175" max="7175" width="13.7109375" style="62" bestFit="1" customWidth="1"/>
    <col min="7176" max="7176" width="12.7109375" style="62" bestFit="1" customWidth="1"/>
    <col min="7177" max="7422" width="9.140625" style="62"/>
    <col min="7423" max="7423" width="19.140625" style="62" customWidth="1"/>
    <col min="7424" max="7424" width="22.42578125" style="62" customWidth="1"/>
    <col min="7425" max="7425" width="30.85546875" style="62" customWidth="1"/>
    <col min="7426" max="7427" width="13.42578125" style="62" bestFit="1" customWidth="1"/>
    <col min="7428" max="7428" width="11.5703125" style="62" bestFit="1" customWidth="1"/>
    <col min="7429" max="7429" width="15.42578125" style="62" bestFit="1" customWidth="1"/>
    <col min="7430" max="7430" width="11.140625" style="62" bestFit="1" customWidth="1"/>
    <col min="7431" max="7431" width="13.7109375" style="62" bestFit="1" customWidth="1"/>
    <col min="7432" max="7432" width="12.7109375" style="62" bestFit="1" customWidth="1"/>
    <col min="7433" max="7678" width="9.140625" style="62"/>
    <col min="7679" max="7679" width="19.140625" style="62" customWidth="1"/>
    <col min="7680" max="7680" width="22.42578125" style="62" customWidth="1"/>
    <col min="7681" max="7681" width="30.85546875" style="62" customWidth="1"/>
    <col min="7682" max="7683" width="13.42578125" style="62" bestFit="1" customWidth="1"/>
    <col min="7684" max="7684" width="11.5703125" style="62" bestFit="1" customWidth="1"/>
    <col min="7685" max="7685" width="15.42578125" style="62" bestFit="1" customWidth="1"/>
    <col min="7686" max="7686" width="11.140625" style="62" bestFit="1" customWidth="1"/>
    <col min="7687" max="7687" width="13.7109375" style="62" bestFit="1" customWidth="1"/>
    <col min="7688" max="7688" width="12.7109375" style="62" bestFit="1" customWidth="1"/>
    <col min="7689" max="7934" width="9.140625" style="62"/>
    <col min="7935" max="7935" width="19.140625" style="62" customWidth="1"/>
    <col min="7936" max="7936" width="22.42578125" style="62" customWidth="1"/>
    <col min="7937" max="7937" width="30.85546875" style="62" customWidth="1"/>
    <col min="7938" max="7939" width="13.42578125" style="62" bestFit="1" customWidth="1"/>
    <col min="7940" max="7940" width="11.5703125" style="62" bestFit="1" customWidth="1"/>
    <col min="7941" max="7941" width="15.42578125" style="62" bestFit="1" customWidth="1"/>
    <col min="7942" max="7942" width="11.140625" style="62" bestFit="1" customWidth="1"/>
    <col min="7943" max="7943" width="13.7109375" style="62" bestFit="1" customWidth="1"/>
    <col min="7944" max="7944" width="12.7109375" style="62" bestFit="1" customWidth="1"/>
    <col min="7945" max="8190" width="9.140625" style="62"/>
    <col min="8191" max="8191" width="19.140625" style="62" customWidth="1"/>
    <col min="8192" max="8192" width="22.42578125" style="62" customWidth="1"/>
    <col min="8193" max="8193" width="30.85546875" style="62" customWidth="1"/>
    <col min="8194" max="8195" width="13.42578125" style="62" bestFit="1" customWidth="1"/>
    <col min="8196" max="8196" width="11.5703125" style="62" bestFit="1" customWidth="1"/>
    <col min="8197" max="8197" width="15.42578125" style="62" bestFit="1" customWidth="1"/>
    <col min="8198" max="8198" width="11.140625" style="62" bestFit="1" customWidth="1"/>
    <col min="8199" max="8199" width="13.7109375" style="62" bestFit="1" customWidth="1"/>
    <col min="8200" max="8200" width="12.7109375" style="62" bestFit="1" customWidth="1"/>
    <col min="8201" max="8446" width="9.140625" style="62"/>
    <col min="8447" max="8447" width="19.140625" style="62" customWidth="1"/>
    <col min="8448" max="8448" width="22.42578125" style="62" customWidth="1"/>
    <col min="8449" max="8449" width="30.85546875" style="62" customWidth="1"/>
    <col min="8450" max="8451" width="13.42578125" style="62" bestFit="1" customWidth="1"/>
    <col min="8452" max="8452" width="11.5703125" style="62" bestFit="1" customWidth="1"/>
    <col min="8453" max="8453" width="15.42578125" style="62" bestFit="1" customWidth="1"/>
    <col min="8454" max="8454" width="11.140625" style="62" bestFit="1" customWidth="1"/>
    <col min="8455" max="8455" width="13.7109375" style="62" bestFit="1" customWidth="1"/>
    <col min="8456" max="8456" width="12.7109375" style="62" bestFit="1" customWidth="1"/>
    <col min="8457" max="8702" width="9.140625" style="62"/>
    <col min="8703" max="8703" width="19.140625" style="62" customWidth="1"/>
    <col min="8704" max="8704" width="22.42578125" style="62" customWidth="1"/>
    <col min="8705" max="8705" width="30.85546875" style="62" customWidth="1"/>
    <col min="8706" max="8707" width="13.42578125" style="62" bestFit="1" customWidth="1"/>
    <col min="8708" max="8708" width="11.5703125" style="62" bestFit="1" customWidth="1"/>
    <col min="8709" max="8709" width="15.42578125" style="62" bestFit="1" customWidth="1"/>
    <col min="8710" max="8710" width="11.140625" style="62" bestFit="1" customWidth="1"/>
    <col min="8711" max="8711" width="13.7109375" style="62" bestFit="1" customWidth="1"/>
    <col min="8712" max="8712" width="12.7109375" style="62" bestFit="1" customWidth="1"/>
    <col min="8713" max="8958" width="9.140625" style="62"/>
    <col min="8959" max="8959" width="19.140625" style="62" customWidth="1"/>
    <col min="8960" max="8960" width="22.42578125" style="62" customWidth="1"/>
    <col min="8961" max="8961" width="30.85546875" style="62" customWidth="1"/>
    <col min="8962" max="8963" width="13.42578125" style="62" bestFit="1" customWidth="1"/>
    <col min="8964" max="8964" width="11.5703125" style="62" bestFit="1" customWidth="1"/>
    <col min="8965" max="8965" width="15.42578125" style="62" bestFit="1" customWidth="1"/>
    <col min="8966" max="8966" width="11.140625" style="62" bestFit="1" customWidth="1"/>
    <col min="8967" max="8967" width="13.7109375" style="62" bestFit="1" customWidth="1"/>
    <col min="8968" max="8968" width="12.7109375" style="62" bestFit="1" customWidth="1"/>
    <col min="8969" max="9214" width="9.140625" style="62"/>
    <col min="9215" max="9215" width="19.140625" style="62" customWidth="1"/>
    <col min="9216" max="9216" width="22.42578125" style="62" customWidth="1"/>
    <col min="9217" max="9217" width="30.85546875" style="62" customWidth="1"/>
    <col min="9218" max="9219" width="13.42578125" style="62" bestFit="1" customWidth="1"/>
    <col min="9220" max="9220" width="11.5703125" style="62" bestFit="1" customWidth="1"/>
    <col min="9221" max="9221" width="15.42578125" style="62" bestFit="1" customWidth="1"/>
    <col min="9222" max="9222" width="11.140625" style="62" bestFit="1" customWidth="1"/>
    <col min="9223" max="9223" width="13.7109375" style="62" bestFit="1" customWidth="1"/>
    <col min="9224" max="9224" width="12.7109375" style="62" bestFit="1" customWidth="1"/>
    <col min="9225" max="9470" width="9.140625" style="62"/>
    <col min="9471" max="9471" width="19.140625" style="62" customWidth="1"/>
    <col min="9472" max="9472" width="22.42578125" style="62" customWidth="1"/>
    <col min="9473" max="9473" width="30.85546875" style="62" customWidth="1"/>
    <col min="9474" max="9475" width="13.42578125" style="62" bestFit="1" customWidth="1"/>
    <col min="9476" max="9476" width="11.5703125" style="62" bestFit="1" customWidth="1"/>
    <col min="9477" max="9477" width="15.42578125" style="62" bestFit="1" customWidth="1"/>
    <col min="9478" max="9478" width="11.140625" style="62" bestFit="1" customWidth="1"/>
    <col min="9479" max="9479" width="13.7109375" style="62" bestFit="1" customWidth="1"/>
    <col min="9480" max="9480" width="12.7109375" style="62" bestFit="1" customWidth="1"/>
    <col min="9481" max="9726" width="9.140625" style="62"/>
    <col min="9727" max="9727" width="19.140625" style="62" customWidth="1"/>
    <col min="9728" max="9728" width="22.42578125" style="62" customWidth="1"/>
    <col min="9729" max="9729" width="30.85546875" style="62" customWidth="1"/>
    <col min="9730" max="9731" width="13.42578125" style="62" bestFit="1" customWidth="1"/>
    <col min="9732" max="9732" width="11.5703125" style="62" bestFit="1" customWidth="1"/>
    <col min="9733" max="9733" width="15.42578125" style="62" bestFit="1" customWidth="1"/>
    <col min="9734" max="9734" width="11.140625" style="62" bestFit="1" customWidth="1"/>
    <col min="9735" max="9735" width="13.7109375" style="62" bestFit="1" customWidth="1"/>
    <col min="9736" max="9736" width="12.7109375" style="62" bestFit="1" customWidth="1"/>
    <col min="9737" max="9982" width="9.140625" style="62"/>
    <col min="9983" max="9983" width="19.140625" style="62" customWidth="1"/>
    <col min="9984" max="9984" width="22.42578125" style="62" customWidth="1"/>
    <col min="9985" max="9985" width="30.85546875" style="62" customWidth="1"/>
    <col min="9986" max="9987" width="13.42578125" style="62" bestFit="1" customWidth="1"/>
    <col min="9988" max="9988" width="11.5703125" style="62" bestFit="1" customWidth="1"/>
    <col min="9989" max="9989" width="15.42578125" style="62" bestFit="1" customWidth="1"/>
    <col min="9990" max="9990" width="11.140625" style="62" bestFit="1" customWidth="1"/>
    <col min="9991" max="9991" width="13.7109375" style="62" bestFit="1" customWidth="1"/>
    <col min="9992" max="9992" width="12.7109375" style="62" bestFit="1" customWidth="1"/>
    <col min="9993" max="10238" width="9.140625" style="62"/>
    <col min="10239" max="10239" width="19.140625" style="62" customWidth="1"/>
    <col min="10240" max="10240" width="22.42578125" style="62" customWidth="1"/>
    <col min="10241" max="10241" width="30.85546875" style="62" customWidth="1"/>
    <col min="10242" max="10243" width="13.42578125" style="62" bestFit="1" customWidth="1"/>
    <col min="10244" max="10244" width="11.5703125" style="62" bestFit="1" customWidth="1"/>
    <col min="10245" max="10245" width="15.42578125" style="62" bestFit="1" customWidth="1"/>
    <col min="10246" max="10246" width="11.140625" style="62" bestFit="1" customWidth="1"/>
    <col min="10247" max="10247" width="13.7109375" style="62" bestFit="1" customWidth="1"/>
    <col min="10248" max="10248" width="12.7109375" style="62" bestFit="1" customWidth="1"/>
    <col min="10249" max="10494" width="9.140625" style="62"/>
    <col min="10495" max="10495" width="19.140625" style="62" customWidth="1"/>
    <col min="10496" max="10496" width="22.42578125" style="62" customWidth="1"/>
    <col min="10497" max="10497" width="30.85546875" style="62" customWidth="1"/>
    <col min="10498" max="10499" width="13.42578125" style="62" bestFit="1" customWidth="1"/>
    <col min="10500" max="10500" width="11.5703125" style="62" bestFit="1" customWidth="1"/>
    <col min="10501" max="10501" width="15.42578125" style="62" bestFit="1" customWidth="1"/>
    <col min="10502" max="10502" width="11.140625" style="62" bestFit="1" customWidth="1"/>
    <col min="10503" max="10503" width="13.7109375" style="62" bestFit="1" customWidth="1"/>
    <col min="10504" max="10504" width="12.7109375" style="62" bestFit="1" customWidth="1"/>
    <col min="10505" max="10750" width="9.140625" style="62"/>
    <col min="10751" max="10751" width="19.140625" style="62" customWidth="1"/>
    <col min="10752" max="10752" width="22.42578125" style="62" customWidth="1"/>
    <col min="10753" max="10753" width="30.85546875" style="62" customWidth="1"/>
    <col min="10754" max="10755" width="13.42578125" style="62" bestFit="1" customWidth="1"/>
    <col min="10756" max="10756" width="11.5703125" style="62" bestFit="1" customWidth="1"/>
    <col min="10757" max="10757" width="15.42578125" style="62" bestFit="1" customWidth="1"/>
    <col min="10758" max="10758" width="11.140625" style="62" bestFit="1" customWidth="1"/>
    <col min="10759" max="10759" width="13.7109375" style="62" bestFit="1" customWidth="1"/>
    <col min="10760" max="10760" width="12.7109375" style="62" bestFit="1" customWidth="1"/>
    <col min="10761" max="11006" width="9.140625" style="62"/>
    <col min="11007" max="11007" width="19.140625" style="62" customWidth="1"/>
    <col min="11008" max="11008" width="22.42578125" style="62" customWidth="1"/>
    <col min="11009" max="11009" width="30.85546875" style="62" customWidth="1"/>
    <col min="11010" max="11011" width="13.42578125" style="62" bestFit="1" customWidth="1"/>
    <col min="11012" max="11012" width="11.5703125" style="62" bestFit="1" customWidth="1"/>
    <col min="11013" max="11013" width="15.42578125" style="62" bestFit="1" customWidth="1"/>
    <col min="11014" max="11014" width="11.140625" style="62" bestFit="1" customWidth="1"/>
    <col min="11015" max="11015" width="13.7109375" style="62" bestFit="1" customWidth="1"/>
    <col min="11016" max="11016" width="12.7109375" style="62" bestFit="1" customWidth="1"/>
    <col min="11017" max="11262" width="9.140625" style="62"/>
    <col min="11263" max="11263" width="19.140625" style="62" customWidth="1"/>
    <col min="11264" max="11264" width="22.42578125" style="62" customWidth="1"/>
    <col min="11265" max="11265" width="30.85546875" style="62" customWidth="1"/>
    <col min="11266" max="11267" width="13.42578125" style="62" bestFit="1" customWidth="1"/>
    <col min="11268" max="11268" width="11.5703125" style="62" bestFit="1" customWidth="1"/>
    <col min="11269" max="11269" width="15.42578125" style="62" bestFit="1" customWidth="1"/>
    <col min="11270" max="11270" width="11.140625" style="62" bestFit="1" customWidth="1"/>
    <col min="11271" max="11271" width="13.7109375" style="62" bestFit="1" customWidth="1"/>
    <col min="11272" max="11272" width="12.7109375" style="62" bestFit="1" customWidth="1"/>
    <col min="11273" max="11518" width="9.140625" style="62"/>
    <col min="11519" max="11519" width="19.140625" style="62" customWidth="1"/>
    <col min="11520" max="11520" width="22.42578125" style="62" customWidth="1"/>
    <col min="11521" max="11521" width="30.85546875" style="62" customWidth="1"/>
    <col min="11522" max="11523" width="13.42578125" style="62" bestFit="1" customWidth="1"/>
    <col min="11524" max="11524" width="11.5703125" style="62" bestFit="1" customWidth="1"/>
    <col min="11525" max="11525" width="15.42578125" style="62" bestFit="1" customWidth="1"/>
    <col min="11526" max="11526" width="11.140625" style="62" bestFit="1" customWidth="1"/>
    <col min="11527" max="11527" width="13.7109375" style="62" bestFit="1" customWidth="1"/>
    <col min="11528" max="11528" width="12.7109375" style="62" bestFit="1" customWidth="1"/>
    <col min="11529" max="11774" width="9.140625" style="62"/>
    <col min="11775" max="11775" width="19.140625" style="62" customWidth="1"/>
    <col min="11776" max="11776" width="22.42578125" style="62" customWidth="1"/>
    <col min="11777" max="11777" width="30.85546875" style="62" customWidth="1"/>
    <col min="11778" max="11779" width="13.42578125" style="62" bestFit="1" customWidth="1"/>
    <col min="11780" max="11780" width="11.5703125" style="62" bestFit="1" customWidth="1"/>
    <col min="11781" max="11781" width="15.42578125" style="62" bestFit="1" customWidth="1"/>
    <col min="11782" max="11782" width="11.140625" style="62" bestFit="1" customWidth="1"/>
    <col min="11783" max="11783" width="13.7109375" style="62" bestFit="1" customWidth="1"/>
    <col min="11784" max="11784" width="12.7109375" style="62" bestFit="1" customWidth="1"/>
    <col min="11785" max="12030" width="9.140625" style="62"/>
    <col min="12031" max="12031" width="19.140625" style="62" customWidth="1"/>
    <col min="12032" max="12032" width="22.42578125" style="62" customWidth="1"/>
    <col min="12033" max="12033" width="30.85546875" style="62" customWidth="1"/>
    <col min="12034" max="12035" width="13.42578125" style="62" bestFit="1" customWidth="1"/>
    <col min="12036" max="12036" width="11.5703125" style="62" bestFit="1" customWidth="1"/>
    <col min="12037" max="12037" width="15.42578125" style="62" bestFit="1" customWidth="1"/>
    <col min="12038" max="12038" width="11.140625" style="62" bestFit="1" customWidth="1"/>
    <col min="12039" max="12039" width="13.7109375" style="62" bestFit="1" customWidth="1"/>
    <col min="12040" max="12040" width="12.7109375" style="62" bestFit="1" customWidth="1"/>
    <col min="12041" max="12286" width="9.140625" style="62"/>
    <col min="12287" max="12287" width="19.140625" style="62" customWidth="1"/>
    <col min="12288" max="12288" width="22.42578125" style="62" customWidth="1"/>
    <col min="12289" max="12289" width="30.85546875" style="62" customWidth="1"/>
    <col min="12290" max="12291" width="13.42578125" style="62" bestFit="1" customWidth="1"/>
    <col min="12292" max="12292" width="11.5703125" style="62" bestFit="1" customWidth="1"/>
    <col min="12293" max="12293" width="15.42578125" style="62" bestFit="1" customWidth="1"/>
    <col min="12294" max="12294" width="11.140625" style="62" bestFit="1" customWidth="1"/>
    <col min="12295" max="12295" width="13.7109375" style="62" bestFit="1" customWidth="1"/>
    <col min="12296" max="12296" width="12.7109375" style="62" bestFit="1" customWidth="1"/>
    <col min="12297" max="12542" width="9.140625" style="62"/>
    <col min="12543" max="12543" width="19.140625" style="62" customWidth="1"/>
    <col min="12544" max="12544" width="22.42578125" style="62" customWidth="1"/>
    <col min="12545" max="12545" width="30.85546875" style="62" customWidth="1"/>
    <col min="12546" max="12547" width="13.42578125" style="62" bestFit="1" customWidth="1"/>
    <col min="12548" max="12548" width="11.5703125" style="62" bestFit="1" customWidth="1"/>
    <col min="12549" max="12549" width="15.42578125" style="62" bestFit="1" customWidth="1"/>
    <col min="12550" max="12550" width="11.140625" style="62" bestFit="1" customWidth="1"/>
    <col min="12551" max="12551" width="13.7109375" style="62" bestFit="1" customWidth="1"/>
    <col min="12552" max="12552" width="12.7109375" style="62" bestFit="1" customWidth="1"/>
    <col min="12553" max="12798" width="9.140625" style="62"/>
    <col min="12799" max="12799" width="19.140625" style="62" customWidth="1"/>
    <col min="12800" max="12800" width="22.42578125" style="62" customWidth="1"/>
    <col min="12801" max="12801" width="30.85546875" style="62" customWidth="1"/>
    <col min="12802" max="12803" width="13.42578125" style="62" bestFit="1" customWidth="1"/>
    <col min="12804" max="12804" width="11.5703125" style="62" bestFit="1" customWidth="1"/>
    <col min="12805" max="12805" width="15.42578125" style="62" bestFit="1" customWidth="1"/>
    <col min="12806" max="12806" width="11.140625" style="62" bestFit="1" customWidth="1"/>
    <col min="12807" max="12807" width="13.7109375" style="62" bestFit="1" customWidth="1"/>
    <col min="12808" max="12808" width="12.7109375" style="62" bestFit="1" customWidth="1"/>
    <col min="12809" max="13054" width="9.140625" style="62"/>
    <col min="13055" max="13055" width="19.140625" style="62" customWidth="1"/>
    <col min="13056" max="13056" width="22.42578125" style="62" customWidth="1"/>
    <col min="13057" max="13057" width="30.85546875" style="62" customWidth="1"/>
    <col min="13058" max="13059" width="13.42578125" style="62" bestFit="1" customWidth="1"/>
    <col min="13060" max="13060" width="11.5703125" style="62" bestFit="1" customWidth="1"/>
    <col min="13061" max="13061" width="15.42578125" style="62" bestFit="1" customWidth="1"/>
    <col min="13062" max="13062" width="11.140625" style="62" bestFit="1" customWidth="1"/>
    <col min="13063" max="13063" width="13.7109375" style="62" bestFit="1" customWidth="1"/>
    <col min="13064" max="13064" width="12.7109375" style="62" bestFit="1" customWidth="1"/>
    <col min="13065" max="13310" width="9.140625" style="62"/>
    <col min="13311" max="13311" width="19.140625" style="62" customWidth="1"/>
    <col min="13312" max="13312" width="22.42578125" style="62" customWidth="1"/>
    <col min="13313" max="13313" width="30.85546875" style="62" customWidth="1"/>
    <col min="13314" max="13315" width="13.42578125" style="62" bestFit="1" customWidth="1"/>
    <col min="13316" max="13316" width="11.5703125" style="62" bestFit="1" customWidth="1"/>
    <col min="13317" max="13317" width="15.42578125" style="62" bestFit="1" customWidth="1"/>
    <col min="13318" max="13318" width="11.140625" style="62" bestFit="1" customWidth="1"/>
    <col min="13319" max="13319" width="13.7109375" style="62" bestFit="1" customWidth="1"/>
    <col min="13320" max="13320" width="12.7109375" style="62" bestFit="1" customWidth="1"/>
    <col min="13321" max="13566" width="9.140625" style="62"/>
    <col min="13567" max="13567" width="19.140625" style="62" customWidth="1"/>
    <col min="13568" max="13568" width="22.42578125" style="62" customWidth="1"/>
    <col min="13569" max="13569" width="30.85546875" style="62" customWidth="1"/>
    <col min="13570" max="13571" width="13.42578125" style="62" bestFit="1" customWidth="1"/>
    <col min="13572" max="13572" width="11.5703125" style="62" bestFit="1" customWidth="1"/>
    <col min="13573" max="13573" width="15.42578125" style="62" bestFit="1" customWidth="1"/>
    <col min="13574" max="13574" width="11.140625" style="62" bestFit="1" customWidth="1"/>
    <col min="13575" max="13575" width="13.7109375" style="62" bestFit="1" customWidth="1"/>
    <col min="13576" max="13576" width="12.7109375" style="62" bestFit="1" customWidth="1"/>
    <col min="13577" max="13822" width="9.140625" style="62"/>
    <col min="13823" max="13823" width="19.140625" style="62" customWidth="1"/>
    <col min="13824" max="13824" width="22.42578125" style="62" customWidth="1"/>
    <col min="13825" max="13825" width="30.85546875" style="62" customWidth="1"/>
    <col min="13826" max="13827" width="13.42578125" style="62" bestFit="1" customWidth="1"/>
    <col min="13828" max="13828" width="11.5703125" style="62" bestFit="1" customWidth="1"/>
    <col min="13829" max="13829" width="15.42578125" style="62" bestFit="1" customWidth="1"/>
    <col min="13830" max="13830" width="11.140625" style="62" bestFit="1" customWidth="1"/>
    <col min="13831" max="13831" width="13.7109375" style="62" bestFit="1" customWidth="1"/>
    <col min="13832" max="13832" width="12.7109375" style="62" bestFit="1" customWidth="1"/>
    <col min="13833" max="14078" width="9.140625" style="62"/>
    <col min="14079" max="14079" width="19.140625" style="62" customWidth="1"/>
    <col min="14080" max="14080" width="22.42578125" style="62" customWidth="1"/>
    <col min="14081" max="14081" width="30.85546875" style="62" customWidth="1"/>
    <col min="14082" max="14083" width="13.42578125" style="62" bestFit="1" customWidth="1"/>
    <col min="14084" max="14084" width="11.5703125" style="62" bestFit="1" customWidth="1"/>
    <col min="14085" max="14085" width="15.42578125" style="62" bestFit="1" customWidth="1"/>
    <col min="14086" max="14086" width="11.140625" style="62" bestFit="1" customWidth="1"/>
    <col min="14087" max="14087" width="13.7109375" style="62" bestFit="1" customWidth="1"/>
    <col min="14088" max="14088" width="12.7109375" style="62" bestFit="1" customWidth="1"/>
    <col min="14089" max="14334" width="9.140625" style="62"/>
    <col min="14335" max="14335" width="19.140625" style="62" customWidth="1"/>
    <col min="14336" max="14336" width="22.42578125" style="62" customWidth="1"/>
    <col min="14337" max="14337" width="30.85546875" style="62" customWidth="1"/>
    <col min="14338" max="14339" width="13.42578125" style="62" bestFit="1" customWidth="1"/>
    <col min="14340" max="14340" width="11.5703125" style="62" bestFit="1" customWidth="1"/>
    <col min="14341" max="14341" width="15.42578125" style="62" bestFit="1" customWidth="1"/>
    <col min="14342" max="14342" width="11.140625" style="62" bestFit="1" customWidth="1"/>
    <col min="14343" max="14343" width="13.7109375" style="62" bestFit="1" customWidth="1"/>
    <col min="14344" max="14344" width="12.7109375" style="62" bestFit="1" customWidth="1"/>
    <col min="14345" max="14590" width="9.140625" style="62"/>
    <col min="14591" max="14591" width="19.140625" style="62" customWidth="1"/>
    <col min="14592" max="14592" width="22.42578125" style="62" customWidth="1"/>
    <col min="14593" max="14593" width="30.85546875" style="62" customWidth="1"/>
    <col min="14594" max="14595" width="13.42578125" style="62" bestFit="1" customWidth="1"/>
    <col min="14596" max="14596" width="11.5703125" style="62" bestFit="1" customWidth="1"/>
    <col min="14597" max="14597" width="15.42578125" style="62" bestFit="1" customWidth="1"/>
    <col min="14598" max="14598" width="11.140625" style="62" bestFit="1" customWidth="1"/>
    <col min="14599" max="14599" width="13.7109375" style="62" bestFit="1" customWidth="1"/>
    <col min="14600" max="14600" width="12.7109375" style="62" bestFit="1" customWidth="1"/>
    <col min="14601" max="14846" width="9.140625" style="62"/>
    <col min="14847" max="14847" width="19.140625" style="62" customWidth="1"/>
    <col min="14848" max="14848" width="22.42578125" style="62" customWidth="1"/>
    <col min="14849" max="14849" width="30.85546875" style="62" customWidth="1"/>
    <col min="14850" max="14851" width="13.42578125" style="62" bestFit="1" customWidth="1"/>
    <col min="14852" max="14852" width="11.5703125" style="62" bestFit="1" customWidth="1"/>
    <col min="14853" max="14853" width="15.42578125" style="62" bestFit="1" customWidth="1"/>
    <col min="14854" max="14854" width="11.140625" style="62" bestFit="1" customWidth="1"/>
    <col min="14855" max="14855" width="13.7109375" style="62" bestFit="1" customWidth="1"/>
    <col min="14856" max="14856" width="12.7109375" style="62" bestFit="1" customWidth="1"/>
    <col min="14857" max="15102" width="9.140625" style="62"/>
    <col min="15103" max="15103" width="19.140625" style="62" customWidth="1"/>
    <col min="15104" max="15104" width="22.42578125" style="62" customWidth="1"/>
    <col min="15105" max="15105" width="30.85546875" style="62" customWidth="1"/>
    <col min="15106" max="15107" width="13.42578125" style="62" bestFit="1" customWidth="1"/>
    <col min="15108" max="15108" width="11.5703125" style="62" bestFit="1" customWidth="1"/>
    <col min="15109" max="15109" width="15.42578125" style="62" bestFit="1" customWidth="1"/>
    <col min="15110" max="15110" width="11.140625" style="62" bestFit="1" customWidth="1"/>
    <col min="15111" max="15111" width="13.7109375" style="62" bestFit="1" customWidth="1"/>
    <col min="15112" max="15112" width="12.7109375" style="62" bestFit="1" customWidth="1"/>
    <col min="15113" max="15358" width="9.140625" style="62"/>
    <col min="15359" max="15359" width="19.140625" style="62" customWidth="1"/>
    <col min="15360" max="15360" width="22.42578125" style="62" customWidth="1"/>
    <col min="15361" max="15361" width="30.85546875" style="62" customWidth="1"/>
    <col min="15362" max="15363" width="13.42578125" style="62" bestFit="1" customWidth="1"/>
    <col min="15364" max="15364" width="11.5703125" style="62" bestFit="1" customWidth="1"/>
    <col min="15365" max="15365" width="15.42578125" style="62" bestFit="1" customWidth="1"/>
    <col min="15366" max="15366" width="11.140625" style="62" bestFit="1" customWidth="1"/>
    <col min="15367" max="15367" width="13.7109375" style="62" bestFit="1" customWidth="1"/>
    <col min="15368" max="15368" width="12.7109375" style="62" bestFit="1" customWidth="1"/>
    <col min="15369" max="15614" width="9.140625" style="62"/>
    <col min="15615" max="15615" width="19.140625" style="62" customWidth="1"/>
    <col min="15616" max="15616" width="22.42578125" style="62" customWidth="1"/>
    <col min="15617" max="15617" width="30.85546875" style="62" customWidth="1"/>
    <col min="15618" max="15619" width="13.42578125" style="62" bestFit="1" customWidth="1"/>
    <col min="15620" max="15620" width="11.5703125" style="62" bestFit="1" customWidth="1"/>
    <col min="15621" max="15621" width="15.42578125" style="62" bestFit="1" customWidth="1"/>
    <col min="15622" max="15622" width="11.140625" style="62" bestFit="1" customWidth="1"/>
    <col min="15623" max="15623" width="13.7109375" style="62" bestFit="1" customWidth="1"/>
    <col min="15624" max="15624" width="12.7109375" style="62" bestFit="1" customWidth="1"/>
    <col min="15625" max="15870" width="9.140625" style="62"/>
    <col min="15871" max="15871" width="19.140625" style="62" customWidth="1"/>
    <col min="15872" max="15872" width="22.42578125" style="62" customWidth="1"/>
    <col min="15873" max="15873" width="30.85546875" style="62" customWidth="1"/>
    <col min="15874" max="15875" width="13.42578125" style="62" bestFit="1" customWidth="1"/>
    <col min="15876" max="15876" width="11.5703125" style="62" bestFit="1" customWidth="1"/>
    <col min="15877" max="15877" width="15.42578125" style="62" bestFit="1" customWidth="1"/>
    <col min="15878" max="15878" width="11.140625" style="62" bestFit="1" customWidth="1"/>
    <col min="15879" max="15879" width="13.7109375" style="62" bestFit="1" customWidth="1"/>
    <col min="15880" max="15880" width="12.7109375" style="62" bestFit="1" customWidth="1"/>
    <col min="15881" max="16126" width="9.140625" style="62"/>
    <col min="16127" max="16127" width="19.140625" style="62" customWidth="1"/>
    <col min="16128" max="16128" width="22.42578125" style="62" customWidth="1"/>
    <col min="16129" max="16129" width="30.85546875" style="62" customWidth="1"/>
    <col min="16130" max="16131" width="13.42578125" style="62" bestFit="1" customWidth="1"/>
    <col min="16132" max="16132" width="11.5703125" style="62" bestFit="1" customWidth="1"/>
    <col min="16133" max="16133" width="15.42578125" style="62" bestFit="1" customWidth="1"/>
    <col min="16134" max="16134" width="11.140625" style="62" bestFit="1" customWidth="1"/>
    <col min="16135" max="16135" width="13.7109375" style="62" bestFit="1" customWidth="1"/>
    <col min="16136" max="16136" width="12.7109375" style="62" bestFit="1" customWidth="1"/>
    <col min="16137" max="16384" width="9.140625" style="62"/>
  </cols>
  <sheetData>
    <row r="1" spans="1:8" s="33" customFormat="1" ht="20.100000000000001" customHeight="1" x14ac:dyDescent="0.2">
      <c r="A1" s="162" t="s">
        <v>56</v>
      </c>
      <c r="B1" s="163"/>
      <c r="C1" s="163"/>
      <c r="D1" s="163"/>
      <c r="E1" s="163"/>
      <c r="F1" s="163"/>
      <c r="G1" s="163"/>
      <c r="H1" s="163"/>
    </row>
    <row r="2" spans="1:8" s="33" customFormat="1" ht="20.100000000000001" customHeight="1" x14ac:dyDescent="0.2">
      <c r="A2" s="171" t="s">
        <v>1396</v>
      </c>
      <c r="B2" s="165"/>
      <c r="C2" s="165"/>
      <c r="D2" s="165"/>
      <c r="E2" s="165"/>
      <c r="F2" s="165"/>
      <c r="G2" s="165"/>
      <c r="H2" s="165"/>
    </row>
    <row r="3" spans="1:8" s="33" customFormat="1" ht="20.100000000000001" customHeight="1" x14ac:dyDescent="0.2">
      <c r="A3" s="34"/>
      <c r="B3" s="35"/>
      <c r="C3" s="35"/>
      <c r="D3" s="36"/>
      <c r="E3" s="36"/>
      <c r="F3" s="166" t="s">
        <v>57</v>
      </c>
      <c r="G3" s="167"/>
      <c r="H3" s="168"/>
    </row>
    <row r="4" spans="1:8" s="39" customFormat="1" ht="20.100000000000001" customHeight="1" x14ac:dyDescent="0.2">
      <c r="A4" s="37" t="s">
        <v>58</v>
      </c>
      <c r="B4" s="37" t="s">
        <v>59</v>
      </c>
      <c r="C4" s="37" t="s">
        <v>60</v>
      </c>
      <c r="D4" s="38" t="s">
        <v>61</v>
      </c>
      <c r="E4" s="38" t="s">
        <v>61</v>
      </c>
      <c r="F4" s="107" t="s">
        <v>62</v>
      </c>
      <c r="G4" s="169" t="s">
        <v>63</v>
      </c>
      <c r="H4" s="170"/>
    </row>
    <row r="5" spans="1:8" s="43" customFormat="1" ht="20.100000000000001" customHeight="1" x14ac:dyDescent="0.2">
      <c r="A5" s="40"/>
      <c r="B5" s="40"/>
      <c r="C5" s="41"/>
      <c r="D5" s="38" t="s">
        <v>65</v>
      </c>
      <c r="E5" s="38" t="s">
        <v>66</v>
      </c>
      <c r="F5" s="107"/>
      <c r="G5" s="37" t="s">
        <v>67</v>
      </c>
      <c r="H5" s="37" t="s">
        <v>68</v>
      </c>
    </row>
    <row r="6" spans="1:8" ht="20.100000000000001" customHeight="1" x14ac:dyDescent="0.2">
      <c r="A6" s="44" t="s">
        <v>69</v>
      </c>
      <c r="B6" s="44" t="s">
        <v>1331</v>
      </c>
      <c r="C6" s="44" t="s">
        <v>1332</v>
      </c>
      <c r="D6" s="46"/>
      <c r="E6" s="46"/>
      <c r="F6" s="47"/>
      <c r="G6" s="48"/>
      <c r="H6" s="48"/>
    </row>
    <row r="7" spans="1:8" ht="20.100000000000001" customHeight="1" x14ac:dyDescent="0.2">
      <c r="A7" s="81"/>
      <c r="B7" s="81"/>
      <c r="C7" s="81"/>
      <c r="D7" s="82">
        <v>42835</v>
      </c>
      <c r="E7" s="82">
        <v>42864</v>
      </c>
      <c r="F7" s="110">
        <v>48.69</v>
      </c>
      <c r="G7" s="84" t="s">
        <v>1333</v>
      </c>
      <c r="H7" s="84" t="s">
        <v>1334</v>
      </c>
    </row>
    <row r="8" spans="1:8" ht="20.100000000000001" customHeight="1" x14ac:dyDescent="0.2">
      <c r="A8" s="81"/>
      <c r="B8" s="81"/>
      <c r="C8" s="81"/>
      <c r="D8" s="82">
        <v>42864</v>
      </c>
      <c r="E8" s="82">
        <v>42894</v>
      </c>
      <c r="F8" s="110">
        <v>24.88</v>
      </c>
      <c r="G8" s="84" t="s">
        <v>1334</v>
      </c>
      <c r="H8" s="84" t="s">
        <v>1335</v>
      </c>
    </row>
    <row r="9" spans="1:8" ht="20.100000000000001" customHeight="1" x14ac:dyDescent="0.2">
      <c r="A9" s="44" t="s">
        <v>69</v>
      </c>
      <c r="B9" s="44" t="s">
        <v>1336</v>
      </c>
      <c r="C9" s="44" t="s">
        <v>1337</v>
      </c>
      <c r="D9" s="46"/>
      <c r="E9" s="46"/>
      <c r="F9" s="47"/>
      <c r="G9" s="48"/>
      <c r="H9" s="48"/>
    </row>
    <row r="10" spans="1:8" ht="20.100000000000001" customHeight="1" x14ac:dyDescent="0.2">
      <c r="A10" s="81"/>
      <c r="B10" s="81"/>
      <c r="C10" s="81"/>
      <c r="D10" s="82">
        <v>42773</v>
      </c>
      <c r="E10" s="82">
        <v>42795</v>
      </c>
      <c r="F10" s="110">
        <v>177.15</v>
      </c>
      <c r="G10" s="84" t="s">
        <v>1338</v>
      </c>
      <c r="H10" s="84" t="s">
        <v>1339</v>
      </c>
    </row>
    <row r="11" spans="1:8" ht="20.100000000000001" customHeight="1" x14ac:dyDescent="0.2">
      <c r="A11" s="81"/>
      <c r="B11" s="81"/>
      <c r="C11" s="81"/>
      <c r="D11" s="82">
        <v>42795</v>
      </c>
      <c r="E11" s="82">
        <v>42823</v>
      </c>
      <c r="F11" s="110">
        <v>191.66</v>
      </c>
      <c r="G11" s="84" t="s">
        <v>1339</v>
      </c>
      <c r="H11" s="84" t="s">
        <v>1340</v>
      </c>
    </row>
    <row r="12" spans="1:8" ht="20.100000000000001" customHeight="1" x14ac:dyDescent="0.2">
      <c r="A12" s="81"/>
      <c r="B12" s="81"/>
      <c r="C12" s="81"/>
      <c r="D12" s="82">
        <v>42823</v>
      </c>
      <c r="E12" s="82">
        <v>42856</v>
      </c>
      <c r="F12" s="110">
        <v>1.03</v>
      </c>
      <c r="G12" s="84" t="s">
        <v>1340</v>
      </c>
      <c r="H12" s="84" t="s">
        <v>1341</v>
      </c>
    </row>
    <row r="13" spans="1:8" ht="20.100000000000001" customHeight="1" x14ac:dyDescent="0.2">
      <c r="A13" s="81"/>
      <c r="B13" s="81"/>
      <c r="C13" s="81"/>
      <c r="D13" s="82">
        <v>42856</v>
      </c>
      <c r="E13" s="82">
        <v>42885</v>
      </c>
      <c r="F13" s="110">
        <v>76.66</v>
      </c>
      <c r="G13" s="84" t="s">
        <v>1341</v>
      </c>
      <c r="H13" s="84" t="s">
        <v>1342</v>
      </c>
    </row>
    <row r="14" spans="1:8" s="49" customFormat="1" ht="20.100000000000001" customHeight="1" x14ac:dyDescent="0.2">
      <c r="A14" s="44" t="s">
        <v>69</v>
      </c>
      <c r="B14" s="44" t="s">
        <v>1343</v>
      </c>
      <c r="C14" s="44" t="s">
        <v>1344</v>
      </c>
      <c r="D14" s="46"/>
      <c r="E14" s="46"/>
      <c r="F14" s="47"/>
      <c r="G14" s="48"/>
      <c r="H14" s="48"/>
    </row>
    <row r="15" spans="1:8" s="49" customFormat="1" ht="20.100000000000001" customHeight="1" x14ac:dyDescent="0.2">
      <c r="A15" s="44" t="s">
        <v>69</v>
      </c>
      <c r="B15" s="44" t="s">
        <v>1345</v>
      </c>
      <c r="C15" s="44" t="s">
        <v>1346</v>
      </c>
      <c r="D15" s="46"/>
      <c r="E15" s="46"/>
      <c r="F15" s="47"/>
      <c r="G15" s="48"/>
      <c r="H15" s="48"/>
    </row>
    <row r="16" spans="1:8" s="49" customFormat="1" ht="20.100000000000001" customHeight="1" x14ac:dyDescent="0.2">
      <c r="A16" s="44" t="s">
        <v>69</v>
      </c>
      <c r="B16" s="44" t="s">
        <v>1347</v>
      </c>
      <c r="C16" s="44" t="s">
        <v>1348</v>
      </c>
      <c r="D16" s="46"/>
      <c r="E16" s="46"/>
      <c r="F16" s="47"/>
      <c r="G16" s="48"/>
      <c r="H16" s="48"/>
    </row>
    <row r="17" spans="1:8" s="49" customFormat="1" ht="20.100000000000001" customHeight="1" x14ac:dyDescent="0.2">
      <c r="A17" s="44" t="s">
        <v>69</v>
      </c>
      <c r="B17" s="44" t="s">
        <v>1349</v>
      </c>
      <c r="C17" s="44" t="s">
        <v>1350</v>
      </c>
      <c r="D17" s="46"/>
      <c r="E17" s="46"/>
      <c r="F17" s="47"/>
      <c r="G17" s="48"/>
      <c r="H17" s="48"/>
    </row>
    <row r="18" spans="1:8" s="49" customFormat="1" ht="20.100000000000001" customHeight="1" x14ac:dyDescent="0.2">
      <c r="A18" s="44" t="s">
        <v>69</v>
      </c>
      <c r="B18" s="44" t="s">
        <v>1351</v>
      </c>
      <c r="C18" s="44" t="s">
        <v>1352</v>
      </c>
      <c r="D18" s="46"/>
      <c r="E18" s="46"/>
      <c r="F18" s="47"/>
      <c r="G18" s="48"/>
      <c r="H18" s="48"/>
    </row>
    <row r="19" spans="1:8" s="49" customFormat="1" ht="20.100000000000001" customHeight="1" x14ac:dyDescent="0.2">
      <c r="A19" s="44" t="s">
        <v>69</v>
      </c>
      <c r="B19" s="44" t="s">
        <v>1353</v>
      </c>
      <c r="C19" s="44" t="s">
        <v>1354</v>
      </c>
      <c r="D19" s="46"/>
      <c r="E19" s="46"/>
      <c r="F19" s="47"/>
      <c r="G19" s="48"/>
      <c r="H19" s="48"/>
    </row>
    <row r="20" spans="1:8" s="49" customFormat="1" ht="20.100000000000001" customHeight="1" x14ac:dyDescent="0.2">
      <c r="A20" s="44" t="s">
        <v>69</v>
      </c>
      <c r="B20" s="44" t="s">
        <v>1355</v>
      </c>
      <c r="C20" s="44" t="s">
        <v>1354</v>
      </c>
      <c r="D20" s="46"/>
      <c r="E20" s="46"/>
      <c r="F20" s="47"/>
      <c r="G20" s="48"/>
      <c r="H20" s="48"/>
    </row>
    <row r="21" spans="1:8" ht="20.100000000000001" customHeight="1" x14ac:dyDescent="0.2">
      <c r="A21" s="44" t="s">
        <v>69</v>
      </c>
      <c r="B21" s="44" t="s">
        <v>1356</v>
      </c>
      <c r="C21" s="44" t="s">
        <v>1357</v>
      </c>
      <c r="D21" s="46"/>
      <c r="E21" s="46"/>
      <c r="F21" s="47"/>
      <c r="G21" s="48"/>
      <c r="H21" s="48"/>
    </row>
    <row r="22" spans="1:8" s="99" customFormat="1" ht="20.100000000000001" customHeight="1" x14ac:dyDescent="0.2">
      <c r="A22" s="81" t="s">
        <v>69</v>
      </c>
      <c r="B22" s="81" t="s">
        <v>1358</v>
      </c>
      <c r="C22" s="81" t="s">
        <v>1357</v>
      </c>
      <c r="D22" s="92">
        <v>42488</v>
      </c>
      <c r="E22" s="92">
        <v>42517</v>
      </c>
      <c r="F22" s="111">
        <v>16.57</v>
      </c>
      <c r="G22" s="93" t="s">
        <v>1363</v>
      </c>
      <c r="H22" s="93" t="s">
        <v>1364</v>
      </c>
    </row>
    <row r="23" spans="1:8" s="99" customFormat="1" ht="20.100000000000001" customHeight="1" x14ac:dyDescent="0.2">
      <c r="A23" s="91"/>
      <c r="B23" s="91"/>
      <c r="C23" s="91"/>
      <c r="D23" s="92">
        <v>42517</v>
      </c>
      <c r="E23" s="92">
        <v>42550</v>
      </c>
      <c r="F23" s="111">
        <v>2.0699999999999998</v>
      </c>
      <c r="G23" s="93" t="s">
        <v>1364</v>
      </c>
      <c r="H23" s="93" t="s">
        <v>1359</v>
      </c>
    </row>
    <row r="24" spans="1:8" ht="20.100000000000001" customHeight="1" x14ac:dyDescent="0.2">
      <c r="A24" s="81"/>
      <c r="B24" s="81"/>
      <c r="C24" s="81"/>
      <c r="D24" s="82">
        <v>42550</v>
      </c>
      <c r="E24" s="82">
        <v>42579</v>
      </c>
      <c r="F24" s="110">
        <v>5.18</v>
      </c>
      <c r="G24" s="84" t="s">
        <v>1359</v>
      </c>
      <c r="H24" s="84" t="s">
        <v>1360</v>
      </c>
    </row>
    <row r="25" spans="1:8" ht="20.100000000000001" customHeight="1" x14ac:dyDescent="0.2">
      <c r="A25" s="81"/>
      <c r="B25" s="81"/>
      <c r="C25" s="81"/>
      <c r="D25" s="82">
        <v>42579</v>
      </c>
      <c r="E25" s="82">
        <v>42611</v>
      </c>
      <c r="F25" s="110">
        <v>0</v>
      </c>
      <c r="G25" s="84" t="s">
        <v>1360</v>
      </c>
      <c r="H25" s="84" t="s">
        <v>1361</v>
      </c>
    </row>
    <row r="26" spans="1:8" ht="20.100000000000001" customHeight="1" x14ac:dyDescent="0.2">
      <c r="A26" s="81"/>
      <c r="B26" s="81"/>
      <c r="C26" s="81"/>
      <c r="D26" s="82">
        <v>42611</v>
      </c>
      <c r="E26" s="82">
        <v>42625</v>
      </c>
      <c r="F26" s="110">
        <v>3.1</v>
      </c>
      <c r="G26" s="84" t="s">
        <v>1361</v>
      </c>
      <c r="H26" s="84" t="s">
        <v>1362</v>
      </c>
    </row>
    <row r="27" spans="1:8" ht="20.100000000000001" customHeight="1" x14ac:dyDescent="0.2">
      <c r="A27" s="81"/>
      <c r="B27" s="81"/>
      <c r="C27" s="81"/>
      <c r="D27" s="82"/>
      <c r="E27" s="82"/>
      <c r="F27" s="110"/>
      <c r="G27" s="84"/>
      <c r="H27" s="84"/>
    </row>
    <row r="29" spans="1:8" ht="20.100000000000001" customHeight="1" x14ac:dyDescent="0.2">
      <c r="F29" s="109">
        <f>SUM(F7:F26)</f>
        <v>546.99</v>
      </c>
    </row>
  </sheetData>
  <mergeCells count="4">
    <mergeCell ref="A1:H1"/>
    <mergeCell ref="A2:H2"/>
    <mergeCell ref="F3:H3"/>
    <mergeCell ref="G4:H4"/>
  </mergeCells>
  <pageMargins left="0.75" right="0.75" top="1" bottom="1" header="0.5" footer="0.5"/>
  <pageSetup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32"/>
  <sheetViews>
    <sheetView tabSelected="1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S3" sqref="S3:S29"/>
    </sheetView>
  </sheetViews>
  <sheetFormatPr defaultRowHeight="12.75" x14ac:dyDescent="0.2"/>
  <cols>
    <col min="1" max="1" width="12.42578125" style="113" customWidth="1"/>
    <col min="2" max="2" width="31.5703125" style="113" customWidth="1"/>
    <col min="3" max="4" width="31.5703125" style="138" customWidth="1"/>
    <col min="5" max="5" width="24.42578125" style="113" bestFit="1" customWidth="1"/>
    <col min="6" max="7" width="13.28515625" style="137" bestFit="1" customWidth="1"/>
    <col min="8" max="8" width="13.42578125" style="114" bestFit="1" customWidth="1"/>
    <col min="9" max="12" width="13.5703125" style="114" bestFit="1" customWidth="1"/>
    <col min="13" max="15" width="13.42578125" style="114" bestFit="1" customWidth="1"/>
    <col min="16" max="19" width="13.28515625" style="114" bestFit="1" customWidth="1"/>
    <col min="20" max="20" width="11.5703125" style="122" customWidth="1"/>
    <col min="21" max="248" width="9.140625" style="114"/>
    <col min="249" max="249" width="12.42578125" style="114" customWidth="1"/>
    <col min="250" max="250" width="31.5703125" style="114" customWidth="1"/>
    <col min="251" max="251" width="20.140625" style="114" customWidth="1"/>
    <col min="252" max="252" width="17.28515625" style="114" bestFit="1" customWidth="1"/>
    <col min="253" max="253" width="13.42578125" style="114" bestFit="1" customWidth="1"/>
    <col min="254" max="254" width="12.85546875" style="114" bestFit="1" customWidth="1"/>
    <col min="255" max="255" width="13.5703125" style="114" bestFit="1" customWidth="1"/>
    <col min="256" max="256" width="11" style="114" bestFit="1" customWidth="1"/>
    <col min="257" max="257" width="13.5703125" style="114" bestFit="1" customWidth="1"/>
    <col min="258" max="258" width="12.85546875" style="114" bestFit="1" customWidth="1"/>
    <col min="259" max="259" width="13.5703125" style="114" bestFit="1" customWidth="1"/>
    <col min="260" max="260" width="12.85546875" style="114" bestFit="1" customWidth="1"/>
    <col min="261" max="261" width="13.5703125" style="114" bestFit="1" customWidth="1"/>
    <col min="262" max="262" width="12.85546875" style="114" bestFit="1" customWidth="1"/>
    <col min="263" max="263" width="13.42578125" style="114" bestFit="1" customWidth="1"/>
    <col min="264" max="264" width="12.85546875" style="114" bestFit="1" customWidth="1"/>
    <col min="265" max="265" width="13.42578125" style="114" bestFit="1" customWidth="1"/>
    <col min="266" max="266" width="14.28515625" style="114" bestFit="1" customWidth="1"/>
    <col min="267" max="267" width="13.42578125" style="114" bestFit="1" customWidth="1"/>
    <col min="268" max="268" width="12.85546875" style="114" bestFit="1" customWidth="1"/>
    <col min="269" max="269" width="13.28515625" style="114" bestFit="1" customWidth="1"/>
    <col min="270" max="270" width="12.7109375" style="114" bestFit="1" customWidth="1"/>
    <col min="271" max="271" width="13.28515625" style="114" bestFit="1" customWidth="1"/>
    <col min="272" max="272" width="11.5703125" style="114" bestFit="1" customWidth="1"/>
    <col min="273" max="273" width="13.28515625" style="114" bestFit="1" customWidth="1"/>
    <col min="274" max="274" width="11.5703125" style="114" bestFit="1" customWidth="1"/>
    <col min="275" max="275" width="13.28515625" style="114" bestFit="1" customWidth="1"/>
    <col min="276" max="276" width="11.5703125" style="114" customWidth="1"/>
    <col min="277" max="504" width="9.140625" style="114"/>
    <col min="505" max="505" width="12.42578125" style="114" customWidth="1"/>
    <col min="506" max="506" width="31.5703125" style="114" customWidth="1"/>
    <col min="507" max="507" width="20.140625" style="114" customWidth="1"/>
    <col min="508" max="508" width="17.28515625" style="114" bestFit="1" customWidth="1"/>
    <col min="509" max="509" width="13.42578125" style="114" bestFit="1" customWidth="1"/>
    <col min="510" max="510" width="12.85546875" style="114" bestFit="1" customWidth="1"/>
    <col min="511" max="511" width="13.5703125" style="114" bestFit="1" customWidth="1"/>
    <col min="512" max="512" width="11" style="114" bestFit="1" customWidth="1"/>
    <col min="513" max="513" width="13.5703125" style="114" bestFit="1" customWidth="1"/>
    <col min="514" max="514" width="12.85546875" style="114" bestFit="1" customWidth="1"/>
    <col min="515" max="515" width="13.5703125" style="114" bestFit="1" customWidth="1"/>
    <col min="516" max="516" width="12.85546875" style="114" bestFit="1" customWidth="1"/>
    <col min="517" max="517" width="13.5703125" style="114" bestFit="1" customWidth="1"/>
    <col min="518" max="518" width="12.85546875" style="114" bestFit="1" customWidth="1"/>
    <col min="519" max="519" width="13.42578125" style="114" bestFit="1" customWidth="1"/>
    <col min="520" max="520" width="12.85546875" style="114" bestFit="1" customWidth="1"/>
    <col min="521" max="521" width="13.42578125" style="114" bestFit="1" customWidth="1"/>
    <col min="522" max="522" width="14.28515625" style="114" bestFit="1" customWidth="1"/>
    <col min="523" max="523" width="13.42578125" style="114" bestFit="1" customWidth="1"/>
    <col min="524" max="524" width="12.85546875" style="114" bestFit="1" customWidth="1"/>
    <col min="525" max="525" width="13.28515625" style="114" bestFit="1" customWidth="1"/>
    <col min="526" max="526" width="12.7109375" style="114" bestFit="1" customWidth="1"/>
    <col min="527" max="527" width="13.28515625" style="114" bestFit="1" customWidth="1"/>
    <col min="528" max="528" width="11.5703125" style="114" bestFit="1" customWidth="1"/>
    <col min="529" max="529" width="13.28515625" style="114" bestFit="1" customWidth="1"/>
    <col min="530" max="530" width="11.5703125" style="114" bestFit="1" customWidth="1"/>
    <col min="531" max="531" width="13.28515625" style="114" bestFit="1" customWidth="1"/>
    <col min="532" max="532" width="11.5703125" style="114" customWidth="1"/>
    <col min="533" max="760" width="9.140625" style="114"/>
    <col min="761" max="761" width="12.42578125" style="114" customWidth="1"/>
    <col min="762" max="762" width="31.5703125" style="114" customWidth="1"/>
    <col min="763" max="763" width="20.140625" style="114" customWidth="1"/>
    <col min="764" max="764" width="17.28515625" style="114" bestFit="1" customWidth="1"/>
    <col min="765" max="765" width="13.42578125" style="114" bestFit="1" customWidth="1"/>
    <col min="766" max="766" width="12.85546875" style="114" bestFit="1" customWidth="1"/>
    <col min="767" max="767" width="13.5703125" style="114" bestFit="1" customWidth="1"/>
    <col min="768" max="768" width="11" style="114" bestFit="1" customWidth="1"/>
    <col min="769" max="769" width="13.5703125" style="114" bestFit="1" customWidth="1"/>
    <col min="770" max="770" width="12.85546875" style="114" bestFit="1" customWidth="1"/>
    <col min="771" max="771" width="13.5703125" style="114" bestFit="1" customWidth="1"/>
    <col min="772" max="772" width="12.85546875" style="114" bestFit="1" customWidth="1"/>
    <col min="773" max="773" width="13.5703125" style="114" bestFit="1" customWidth="1"/>
    <col min="774" max="774" width="12.85546875" style="114" bestFit="1" customWidth="1"/>
    <col min="775" max="775" width="13.42578125" style="114" bestFit="1" customWidth="1"/>
    <col min="776" max="776" width="12.85546875" style="114" bestFit="1" customWidth="1"/>
    <col min="777" max="777" width="13.42578125" style="114" bestFit="1" customWidth="1"/>
    <col min="778" max="778" width="14.28515625" style="114" bestFit="1" customWidth="1"/>
    <col min="779" max="779" width="13.42578125" style="114" bestFit="1" customWidth="1"/>
    <col min="780" max="780" width="12.85546875" style="114" bestFit="1" customWidth="1"/>
    <col min="781" max="781" width="13.28515625" style="114" bestFit="1" customWidth="1"/>
    <col min="782" max="782" width="12.7109375" style="114" bestFit="1" customWidth="1"/>
    <col min="783" max="783" width="13.28515625" style="114" bestFit="1" customWidth="1"/>
    <col min="784" max="784" width="11.5703125" style="114" bestFit="1" customWidth="1"/>
    <col min="785" max="785" width="13.28515625" style="114" bestFit="1" customWidth="1"/>
    <col min="786" max="786" width="11.5703125" style="114" bestFit="1" customWidth="1"/>
    <col min="787" max="787" width="13.28515625" style="114" bestFit="1" customWidth="1"/>
    <col min="788" max="788" width="11.5703125" style="114" customWidth="1"/>
    <col min="789" max="1016" width="9.140625" style="114"/>
    <col min="1017" max="1017" width="12.42578125" style="114" customWidth="1"/>
    <col min="1018" max="1018" width="31.5703125" style="114" customWidth="1"/>
    <col min="1019" max="1019" width="20.140625" style="114" customWidth="1"/>
    <col min="1020" max="1020" width="17.28515625" style="114" bestFit="1" customWidth="1"/>
    <col min="1021" max="1021" width="13.42578125" style="114" bestFit="1" customWidth="1"/>
    <col min="1022" max="1022" width="12.85546875" style="114" bestFit="1" customWidth="1"/>
    <col min="1023" max="1023" width="13.5703125" style="114" bestFit="1" customWidth="1"/>
    <col min="1024" max="1024" width="11" style="114" bestFit="1" customWidth="1"/>
    <col min="1025" max="1025" width="13.5703125" style="114" bestFit="1" customWidth="1"/>
    <col min="1026" max="1026" width="12.85546875" style="114" bestFit="1" customWidth="1"/>
    <col min="1027" max="1027" width="13.5703125" style="114" bestFit="1" customWidth="1"/>
    <col min="1028" max="1028" width="12.85546875" style="114" bestFit="1" customWidth="1"/>
    <col min="1029" max="1029" width="13.5703125" style="114" bestFit="1" customWidth="1"/>
    <col min="1030" max="1030" width="12.85546875" style="114" bestFit="1" customWidth="1"/>
    <col min="1031" max="1031" width="13.42578125" style="114" bestFit="1" customWidth="1"/>
    <col min="1032" max="1032" width="12.85546875" style="114" bestFit="1" customWidth="1"/>
    <col min="1033" max="1033" width="13.42578125" style="114" bestFit="1" customWidth="1"/>
    <col min="1034" max="1034" width="14.28515625" style="114" bestFit="1" customWidth="1"/>
    <col min="1035" max="1035" width="13.42578125" style="114" bestFit="1" customWidth="1"/>
    <col min="1036" max="1036" width="12.85546875" style="114" bestFit="1" customWidth="1"/>
    <col min="1037" max="1037" width="13.28515625" style="114" bestFit="1" customWidth="1"/>
    <col min="1038" max="1038" width="12.7109375" style="114" bestFit="1" customWidth="1"/>
    <col min="1039" max="1039" width="13.28515625" style="114" bestFit="1" customWidth="1"/>
    <col min="1040" max="1040" width="11.5703125" style="114" bestFit="1" customWidth="1"/>
    <col min="1041" max="1041" width="13.28515625" style="114" bestFit="1" customWidth="1"/>
    <col min="1042" max="1042" width="11.5703125" style="114" bestFit="1" customWidth="1"/>
    <col min="1043" max="1043" width="13.28515625" style="114" bestFit="1" customWidth="1"/>
    <col min="1044" max="1044" width="11.5703125" style="114" customWidth="1"/>
    <col min="1045" max="1272" width="9.140625" style="114"/>
    <col min="1273" max="1273" width="12.42578125" style="114" customWidth="1"/>
    <col min="1274" max="1274" width="31.5703125" style="114" customWidth="1"/>
    <col min="1275" max="1275" width="20.140625" style="114" customWidth="1"/>
    <col min="1276" max="1276" width="17.28515625" style="114" bestFit="1" customWidth="1"/>
    <col min="1277" max="1277" width="13.42578125" style="114" bestFit="1" customWidth="1"/>
    <col min="1278" max="1278" width="12.85546875" style="114" bestFit="1" customWidth="1"/>
    <col min="1279" max="1279" width="13.5703125" style="114" bestFit="1" customWidth="1"/>
    <col min="1280" max="1280" width="11" style="114" bestFit="1" customWidth="1"/>
    <col min="1281" max="1281" width="13.5703125" style="114" bestFit="1" customWidth="1"/>
    <col min="1282" max="1282" width="12.85546875" style="114" bestFit="1" customWidth="1"/>
    <col min="1283" max="1283" width="13.5703125" style="114" bestFit="1" customWidth="1"/>
    <col min="1284" max="1284" width="12.85546875" style="114" bestFit="1" customWidth="1"/>
    <col min="1285" max="1285" width="13.5703125" style="114" bestFit="1" customWidth="1"/>
    <col min="1286" max="1286" width="12.85546875" style="114" bestFit="1" customWidth="1"/>
    <col min="1287" max="1287" width="13.42578125" style="114" bestFit="1" customWidth="1"/>
    <col min="1288" max="1288" width="12.85546875" style="114" bestFit="1" customWidth="1"/>
    <col min="1289" max="1289" width="13.42578125" style="114" bestFit="1" customWidth="1"/>
    <col min="1290" max="1290" width="14.28515625" style="114" bestFit="1" customWidth="1"/>
    <col min="1291" max="1291" width="13.42578125" style="114" bestFit="1" customWidth="1"/>
    <col min="1292" max="1292" width="12.85546875" style="114" bestFit="1" customWidth="1"/>
    <col min="1293" max="1293" width="13.28515625" style="114" bestFit="1" customWidth="1"/>
    <col min="1294" max="1294" width="12.7109375" style="114" bestFit="1" customWidth="1"/>
    <col min="1295" max="1295" width="13.28515625" style="114" bestFit="1" customWidth="1"/>
    <col min="1296" max="1296" width="11.5703125" style="114" bestFit="1" customWidth="1"/>
    <col min="1297" max="1297" width="13.28515625" style="114" bestFit="1" customWidth="1"/>
    <col min="1298" max="1298" width="11.5703125" style="114" bestFit="1" customWidth="1"/>
    <col min="1299" max="1299" width="13.28515625" style="114" bestFit="1" customWidth="1"/>
    <col min="1300" max="1300" width="11.5703125" style="114" customWidth="1"/>
    <col min="1301" max="1528" width="9.140625" style="114"/>
    <col min="1529" max="1529" width="12.42578125" style="114" customWidth="1"/>
    <col min="1530" max="1530" width="31.5703125" style="114" customWidth="1"/>
    <col min="1531" max="1531" width="20.140625" style="114" customWidth="1"/>
    <col min="1532" max="1532" width="17.28515625" style="114" bestFit="1" customWidth="1"/>
    <col min="1533" max="1533" width="13.42578125" style="114" bestFit="1" customWidth="1"/>
    <col min="1534" max="1534" width="12.85546875" style="114" bestFit="1" customWidth="1"/>
    <col min="1535" max="1535" width="13.5703125" style="114" bestFit="1" customWidth="1"/>
    <col min="1536" max="1536" width="11" style="114" bestFit="1" customWidth="1"/>
    <col min="1537" max="1537" width="13.5703125" style="114" bestFit="1" customWidth="1"/>
    <col min="1538" max="1538" width="12.85546875" style="114" bestFit="1" customWidth="1"/>
    <col min="1539" max="1539" width="13.5703125" style="114" bestFit="1" customWidth="1"/>
    <col min="1540" max="1540" width="12.85546875" style="114" bestFit="1" customWidth="1"/>
    <col min="1541" max="1541" width="13.5703125" style="114" bestFit="1" customWidth="1"/>
    <col min="1542" max="1542" width="12.85546875" style="114" bestFit="1" customWidth="1"/>
    <col min="1543" max="1543" width="13.42578125" style="114" bestFit="1" customWidth="1"/>
    <col min="1544" max="1544" width="12.85546875" style="114" bestFit="1" customWidth="1"/>
    <col min="1545" max="1545" width="13.42578125" style="114" bestFit="1" customWidth="1"/>
    <col min="1546" max="1546" width="14.28515625" style="114" bestFit="1" customWidth="1"/>
    <col min="1547" max="1547" width="13.42578125" style="114" bestFit="1" customWidth="1"/>
    <col min="1548" max="1548" width="12.85546875" style="114" bestFit="1" customWidth="1"/>
    <col min="1549" max="1549" width="13.28515625" style="114" bestFit="1" customWidth="1"/>
    <col min="1550" max="1550" width="12.7109375" style="114" bestFit="1" customWidth="1"/>
    <col min="1551" max="1551" width="13.28515625" style="114" bestFit="1" customWidth="1"/>
    <col min="1552" max="1552" width="11.5703125" style="114" bestFit="1" customWidth="1"/>
    <col min="1553" max="1553" width="13.28515625" style="114" bestFit="1" customWidth="1"/>
    <col min="1554" max="1554" width="11.5703125" style="114" bestFit="1" customWidth="1"/>
    <col min="1555" max="1555" width="13.28515625" style="114" bestFit="1" customWidth="1"/>
    <col min="1556" max="1556" width="11.5703125" style="114" customWidth="1"/>
    <col min="1557" max="1784" width="9.140625" style="114"/>
    <col min="1785" max="1785" width="12.42578125" style="114" customWidth="1"/>
    <col min="1786" max="1786" width="31.5703125" style="114" customWidth="1"/>
    <col min="1787" max="1787" width="20.140625" style="114" customWidth="1"/>
    <col min="1788" max="1788" width="17.28515625" style="114" bestFit="1" customWidth="1"/>
    <col min="1789" max="1789" width="13.42578125" style="114" bestFit="1" customWidth="1"/>
    <col min="1790" max="1790" width="12.85546875" style="114" bestFit="1" customWidth="1"/>
    <col min="1791" max="1791" width="13.5703125" style="114" bestFit="1" customWidth="1"/>
    <col min="1792" max="1792" width="11" style="114" bestFit="1" customWidth="1"/>
    <col min="1793" max="1793" width="13.5703125" style="114" bestFit="1" customWidth="1"/>
    <col min="1794" max="1794" width="12.85546875" style="114" bestFit="1" customWidth="1"/>
    <col min="1795" max="1795" width="13.5703125" style="114" bestFit="1" customWidth="1"/>
    <col min="1796" max="1796" width="12.85546875" style="114" bestFit="1" customWidth="1"/>
    <col min="1797" max="1797" width="13.5703125" style="114" bestFit="1" customWidth="1"/>
    <col min="1798" max="1798" width="12.85546875" style="114" bestFit="1" customWidth="1"/>
    <col min="1799" max="1799" width="13.42578125" style="114" bestFit="1" customWidth="1"/>
    <col min="1800" max="1800" width="12.85546875" style="114" bestFit="1" customWidth="1"/>
    <col min="1801" max="1801" width="13.42578125" style="114" bestFit="1" customWidth="1"/>
    <col min="1802" max="1802" width="14.28515625" style="114" bestFit="1" customWidth="1"/>
    <col min="1803" max="1803" width="13.42578125" style="114" bestFit="1" customWidth="1"/>
    <col min="1804" max="1804" width="12.85546875" style="114" bestFit="1" customWidth="1"/>
    <col min="1805" max="1805" width="13.28515625" style="114" bestFit="1" customWidth="1"/>
    <col min="1806" max="1806" width="12.7109375" style="114" bestFit="1" customWidth="1"/>
    <col min="1807" max="1807" width="13.28515625" style="114" bestFit="1" customWidth="1"/>
    <col min="1808" max="1808" width="11.5703125" style="114" bestFit="1" customWidth="1"/>
    <col min="1809" max="1809" width="13.28515625" style="114" bestFit="1" customWidth="1"/>
    <col min="1810" max="1810" width="11.5703125" style="114" bestFit="1" customWidth="1"/>
    <col min="1811" max="1811" width="13.28515625" style="114" bestFit="1" customWidth="1"/>
    <col min="1812" max="1812" width="11.5703125" style="114" customWidth="1"/>
    <col min="1813" max="2040" width="9.140625" style="114"/>
    <col min="2041" max="2041" width="12.42578125" style="114" customWidth="1"/>
    <col min="2042" max="2042" width="31.5703125" style="114" customWidth="1"/>
    <col min="2043" max="2043" width="20.140625" style="114" customWidth="1"/>
    <col min="2044" max="2044" width="17.28515625" style="114" bestFit="1" customWidth="1"/>
    <col min="2045" max="2045" width="13.42578125" style="114" bestFit="1" customWidth="1"/>
    <col min="2046" max="2046" width="12.85546875" style="114" bestFit="1" customWidth="1"/>
    <col min="2047" max="2047" width="13.5703125" style="114" bestFit="1" customWidth="1"/>
    <col min="2048" max="2048" width="11" style="114" bestFit="1" customWidth="1"/>
    <col min="2049" max="2049" width="13.5703125" style="114" bestFit="1" customWidth="1"/>
    <col min="2050" max="2050" width="12.85546875" style="114" bestFit="1" customWidth="1"/>
    <col min="2051" max="2051" width="13.5703125" style="114" bestFit="1" customWidth="1"/>
    <col min="2052" max="2052" width="12.85546875" style="114" bestFit="1" customWidth="1"/>
    <col min="2053" max="2053" width="13.5703125" style="114" bestFit="1" customWidth="1"/>
    <col min="2054" max="2054" width="12.85546875" style="114" bestFit="1" customWidth="1"/>
    <col min="2055" max="2055" width="13.42578125" style="114" bestFit="1" customWidth="1"/>
    <col min="2056" max="2056" width="12.85546875" style="114" bestFit="1" customWidth="1"/>
    <col min="2057" max="2057" width="13.42578125" style="114" bestFit="1" customWidth="1"/>
    <col min="2058" max="2058" width="14.28515625" style="114" bestFit="1" customWidth="1"/>
    <col min="2059" max="2059" width="13.42578125" style="114" bestFit="1" customWidth="1"/>
    <col min="2060" max="2060" width="12.85546875" style="114" bestFit="1" customWidth="1"/>
    <col min="2061" max="2061" width="13.28515625" style="114" bestFit="1" customWidth="1"/>
    <col min="2062" max="2062" width="12.7109375" style="114" bestFit="1" customWidth="1"/>
    <col min="2063" max="2063" width="13.28515625" style="114" bestFit="1" customWidth="1"/>
    <col min="2064" max="2064" width="11.5703125" style="114" bestFit="1" customWidth="1"/>
    <col min="2065" max="2065" width="13.28515625" style="114" bestFit="1" customWidth="1"/>
    <col min="2066" max="2066" width="11.5703125" style="114" bestFit="1" customWidth="1"/>
    <col min="2067" max="2067" width="13.28515625" style="114" bestFit="1" customWidth="1"/>
    <col min="2068" max="2068" width="11.5703125" style="114" customWidth="1"/>
    <col min="2069" max="2296" width="9.140625" style="114"/>
    <col min="2297" max="2297" width="12.42578125" style="114" customWidth="1"/>
    <col min="2298" max="2298" width="31.5703125" style="114" customWidth="1"/>
    <col min="2299" max="2299" width="20.140625" style="114" customWidth="1"/>
    <col min="2300" max="2300" width="17.28515625" style="114" bestFit="1" customWidth="1"/>
    <col min="2301" max="2301" width="13.42578125" style="114" bestFit="1" customWidth="1"/>
    <col min="2302" max="2302" width="12.85546875" style="114" bestFit="1" customWidth="1"/>
    <col min="2303" max="2303" width="13.5703125" style="114" bestFit="1" customWidth="1"/>
    <col min="2304" max="2304" width="11" style="114" bestFit="1" customWidth="1"/>
    <col min="2305" max="2305" width="13.5703125" style="114" bestFit="1" customWidth="1"/>
    <col min="2306" max="2306" width="12.85546875" style="114" bestFit="1" customWidth="1"/>
    <col min="2307" max="2307" width="13.5703125" style="114" bestFit="1" customWidth="1"/>
    <col min="2308" max="2308" width="12.85546875" style="114" bestFit="1" customWidth="1"/>
    <col min="2309" max="2309" width="13.5703125" style="114" bestFit="1" customWidth="1"/>
    <col min="2310" max="2310" width="12.85546875" style="114" bestFit="1" customWidth="1"/>
    <col min="2311" max="2311" width="13.42578125" style="114" bestFit="1" customWidth="1"/>
    <col min="2312" max="2312" width="12.85546875" style="114" bestFit="1" customWidth="1"/>
    <col min="2313" max="2313" width="13.42578125" style="114" bestFit="1" customWidth="1"/>
    <col min="2314" max="2314" width="14.28515625" style="114" bestFit="1" customWidth="1"/>
    <col min="2315" max="2315" width="13.42578125" style="114" bestFit="1" customWidth="1"/>
    <col min="2316" max="2316" width="12.85546875" style="114" bestFit="1" customWidth="1"/>
    <col min="2317" max="2317" width="13.28515625" style="114" bestFit="1" customWidth="1"/>
    <col min="2318" max="2318" width="12.7109375" style="114" bestFit="1" customWidth="1"/>
    <col min="2319" max="2319" width="13.28515625" style="114" bestFit="1" customWidth="1"/>
    <col min="2320" max="2320" width="11.5703125" style="114" bestFit="1" customWidth="1"/>
    <col min="2321" max="2321" width="13.28515625" style="114" bestFit="1" customWidth="1"/>
    <col min="2322" max="2322" width="11.5703125" style="114" bestFit="1" customWidth="1"/>
    <col min="2323" max="2323" width="13.28515625" style="114" bestFit="1" customWidth="1"/>
    <col min="2324" max="2324" width="11.5703125" style="114" customWidth="1"/>
    <col min="2325" max="2552" width="9.140625" style="114"/>
    <col min="2553" max="2553" width="12.42578125" style="114" customWidth="1"/>
    <col min="2554" max="2554" width="31.5703125" style="114" customWidth="1"/>
    <col min="2555" max="2555" width="20.140625" style="114" customWidth="1"/>
    <col min="2556" max="2556" width="17.28515625" style="114" bestFit="1" customWidth="1"/>
    <col min="2557" max="2557" width="13.42578125" style="114" bestFit="1" customWidth="1"/>
    <col min="2558" max="2558" width="12.85546875" style="114" bestFit="1" customWidth="1"/>
    <col min="2559" max="2559" width="13.5703125" style="114" bestFit="1" customWidth="1"/>
    <col min="2560" max="2560" width="11" style="114" bestFit="1" customWidth="1"/>
    <col min="2561" max="2561" width="13.5703125" style="114" bestFit="1" customWidth="1"/>
    <col min="2562" max="2562" width="12.85546875" style="114" bestFit="1" customWidth="1"/>
    <col min="2563" max="2563" width="13.5703125" style="114" bestFit="1" customWidth="1"/>
    <col min="2564" max="2564" width="12.85546875" style="114" bestFit="1" customWidth="1"/>
    <col min="2565" max="2565" width="13.5703125" style="114" bestFit="1" customWidth="1"/>
    <col min="2566" max="2566" width="12.85546875" style="114" bestFit="1" customWidth="1"/>
    <col min="2567" max="2567" width="13.42578125" style="114" bestFit="1" customWidth="1"/>
    <col min="2568" max="2568" width="12.85546875" style="114" bestFit="1" customWidth="1"/>
    <col min="2569" max="2569" width="13.42578125" style="114" bestFit="1" customWidth="1"/>
    <col min="2570" max="2570" width="14.28515625" style="114" bestFit="1" customWidth="1"/>
    <col min="2571" max="2571" width="13.42578125" style="114" bestFit="1" customWidth="1"/>
    <col min="2572" max="2572" width="12.85546875" style="114" bestFit="1" customWidth="1"/>
    <col min="2573" max="2573" width="13.28515625" style="114" bestFit="1" customWidth="1"/>
    <col min="2574" max="2574" width="12.7109375" style="114" bestFit="1" customWidth="1"/>
    <col min="2575" max="2575" width="13.28515625" style="114" bestFit="1" customWidth="1"/>
    <col min="2576" max="2576" width="11.5703125" style="114" bestFit="1" customWidth="1"/>
    <col min="2577" max="2577" width="13.28515625" style="114" bestFit="1" customWidth="1"/>
    <col min="2578" max="2578" width="11.5703125" style="114" bestFit="1" customWidth="1"/>
    <col min="2579" max="2579" width="13.28515625" style="114" bestFit="1" customWidth="1"/>
    <col min="2580" max="2580" width="11.5703125" style="114" customWidth="1"/>
    <col min="2581" max="2808" width="9.140625" style="114"/>
    <col min="2809" max="2809" width="12.42578125" style="114" customWidth="1"/>
    <col min="2810" max="2810" width="31.5703125" style="114" customWidth="1"/>
    <col min="2811" max="2811" width="20.140625" style="114" customWidth="1"/>
    <col min="2812" max="2812" width="17.28515625" style="114" bestFit="1" customWidth="1"/>
    <col min="2813" max="2813" width="13.42578125" style="114" bestFit="1" customWidth="1"/>
    <col min="2814" max="2814" width="12.85546875" style="114" bestFit="1" customWidth="1"/>
    <col min="2815" max="2815" width="13.5703125" style="114" bestFit="1" customWidth="1"/>
    <col min="2816" max="2816" width="11" style="114" bestFit="1" customWidth="1"/>
    <col min="2817" max="2817" width="13.5703125" style="114" bestFit="1" customWidth="1"/>
    <col min="2818" max="2818" width="12.85546875" style="114" bestFit="1" customWidth="1"/>
    <col min="2819" max="2819" width="13.5703125" style="114" bestFit="1" customWidth="1"/>
    <col min="2820" max="2820" width="12.85546875" style="114" bestFit="1" customWidth="1"/>
    <col min="2821" max="2821" width="13.5703125" style="114" bestFit="1" customWidth="1"/>
    <col min="2822" max="2822" width="12.85546875" style="114" bestFit="1" customWidth="1"/>
    <col min="2823" max="2823" width="13.42578125" style="114" bestFit="1" customWidth="1"/>
    <col min="2824" max="2824" width="12.85546875" style="114" bestFit="1" customWidth="1"/>
    <col min="2825" max="2825" width="13.42578125" style="114" bestFit="1" customWidth="1"/>
    <col min="2826" max="2826" width="14.28515625" style="114" bestFit="1" customWidth="1"/>
    <col min="2827" max="2827" width="13.42578125" style="114" bestFit="1" customWidth="1"/>
    <col min="2828" max="2828" width="12.85546875" style="114" bestFit="1" customWidth="1"/>
    <col min="2829" max="2829" width="13.28515625" style="114" bestFit="1" customWidth="1"/>
    <col min="2830" max="2830" width="12.7109375" style="114" bestFit="1" customWidth="1"/>
    <col min="2831" max="2831" width="13.28515625" style="114" bestFit="1" customWidth="1"/>
    <col min="2832" max="2832" width="11.5703125" style="114" bestFit="1" customWidth="1"/>
    <col min="2833" max="2833" width="13.28515625" style="114" bestFit="1" customWidth="1"/>
    <col min="2834" max="2834" width="11.5703125" style="114" bestFit="1" customWidth="1"/>
    <col min="2835" max="2835" width="13.28515625" style="114" bestFit="1" customWidth="1"/>
    <col min="2836" max="2836" width="11.5703125" style="114" customWidth="1"/>
    <col min="2837" max="3064" width="9.140625" style="114"/>
    <col min="3065" max="3065" width="12.42578125" style="114" customWidth="1"/>
    <col min="3066" max="3066" width="31.5703125" style="114" customWidth="1"/>
    <col min="3067" max="3067" width="20.140625" style="114" customWidth="1"/>
    <col min="3068" max="3068" width="17.28515625" style="114" bestFit="1" customWidth="1"/>
    <col min="3069" max="3069" width="13.42578125" style="114" bestFit="1" customWidth="1"/>
    <col min="3070" max="3070" width="12.85546875" style="114" bestFit="1" customWidth="1"/>
    <col min="3071" max="3071" width="13.5703125" style="114" bestFit="1" customWidth="1"/>
    <col min="3072" max="3072" width="11" style="114" bestFit="1" customWidth="1"/>
    <col min="3073" max="3073" width="13.5703125" style="114" bestFit="1" customWidth="1"/>
    <col min="3074" max="3074" width="12.85546875" style="114" bestFit="1" customWidth="1"/>
    <col min="3075" max="3075" width="13.5703125" style="114" bestFit="1" customWidth="1"/>
    <col min="3076" max="3076" width="12.85546875" style="114" bestFit="1" customWidth="1"/>
    <col min="3077" max="3077" width="13.5703125" style="114" bestFit="1" customWidth="1"/>
    <col min="3078" max="3078" width="12.85546875" style="114" bestFit="1" customWidth="1"/>
    <col min="3079" max="3079" width="13.42578125" style="114" bestFit="1" customWidth="1"/>
    <col min="3080" max="3080" width="12.85546875" style="114" bestFit="1" customWidth="1"/>
    <col min="3081" max="3081" width="13.42578125" style="114" bestFit="1" customWidth="1"/>
    <col min="3082" max="3082" width="14.28515625" style="114" bestFit="1" customWidth="1"/>
    <col min="3083" max="3083" width="13.42578125" style="114" bestFit="1" customWidth="1"/>
    <col min="3084" max="3084" width="12.85546875" style="114" bestFit="1" customWidth="1"/>
    <col min="3085" max="3085" width="13.28515625" style="114" bestFit="1" customWidth="1"/>
    <col min="3086" max="3086" width="12.7109375" style="114" bestFit="1" customWidth="1"/>
    <col min="3087" max="3087" width="13.28515625" style="114" bestFit="1" customWidth="1"/>
    <col min="3088" max="3088" width="11.5703125" style="114" bestFit="1" customWidth="1"/>
    <col min="3089" max="3089" width="13.28515625" style="114" bestFit="1" customWidth="1"/>
    <col min="3090" max="3090" width="11.5703125" style="114" bestFit="1" customWidth="1"/>
    <col min="3091" max="3091" width="13.28515625" style="114" bestFit="1" customWidth="1"/>
    <col min="3092" max="3092" width="11.5703125" style="114" customWidth="1"/>
    <col min="3093" max="3320" width="9.140625" style="114"/>
    <col min="3321" max="3321" width="12.42578125" style="114" customWidth="1"/>
    <col min="3322" max="3322" width="31.5703125" style="114" customWidth="1"/>
    <col min="3323" max="3323" width="20.140625" style="114" customWidth="1"/>
    <col min="3324" max="3324" width="17.28515625" style="114" bestFit="1" customWidth="1"/>
    <col min="3325" max="3325" width="13.42578125" style="114" bestFit="1" customWidth="1"/>
    <col min="3326" max="3326" width="12.85546875" style="114" bestFit="1" customWidth="1"/>
    <col min="3327" max="3327" width="13.5703125" style="114" bestFit="1" customWidth="1"/>
    <col min="3328" max="3328" width="11" style="114" bestFit="1" customWidth="1"/>
    <col min="3329" max="3329" width="13.5703125" style="114" bestFit="1" customWidth="1"/>
    <col min="3330" max="3330" width="12.85546875" style="114" bestFit="1" customWidth="1"/>
    <col min="3331" max="3331" width="13.5703125" style="114" bestFit="1" customWidth="1"/>
    <col min="3332" max="3332" width="12.85546875" style="114" bestFit="1" customWidth="1"/>
    <col min="3333" max="3333" width="13.5703125" style="114" bestFit="1" customWidth="1"/>
    <col min="3334" max="3334" width="12.85546875" style="114" bestFit="1" customWidth="1"/>
    <col min="3335" max="3335" width="13.42578125" style="114" bestFit="1" customWidth="1"/>
    <col min="3336" max="3336" width="12.85546875" style="114" bestFit="1" customWidth="1"/>
    <col min="3337" max="3337" width="13.42578125" style="114" bestFit="1" customWidth="1"/>
    <col min="3338" max="3338" width="14.28515625" style="114" bestFit="1" customWidth="1"/>
    <col min="3339" max="3339" width="13.42578125" style="114" bestFit="1" customWidth="1"/>
    <col min="3340" max="3340" width="12.85546875" style="114" bestFit="1" customWidth="1"/>
    <col min="3341" max="3341" width="13.28515625" style="114" bestFit="1" customWidth="1"/>
    <col min="3342" max="3342" width="12.7109375" style="114" bestFit="1" customWidth="1"/>
    <col min="3343" max="3343" width="13.28515625" style="114" bestFit="1" customWidth="1"/>
    <col min="3344" max="3344" width="11.5703125" style="114" bestFit="1" customWidth="1"/>
    <col min="3345" max="3345" width="13.28515625" style="114" bestFit="1" customWidth="1"/>
    <col min="3346" max="3346" width="11.5703125" style="114" bestFit="1" customWidth="1"/>
    <col min="3347" max="3347" width="13.28515625" style="114" bestFit="1" customWidth="1"/>
    <col min="3348" max="3348" width="11.5703125" style="114" customWidth="1"/>
    <col min="3349" max="3576" width="9.140625" style="114"/>
    <col min="3577" max="3577" width="12.42578125" style="114" customWidth="1"/>
    <col min="3578" max="3578" width="31.5703125" style="114" customWidth="1"/>
    <col min="3579" max="3579" width="20.140625" style="114" customWidth="1"/>
    <col min="3580" max="3580" width="17.28515625" style="114" bestFit="1" customWidth="1"/>
    <col min="3581" max="3581" width="13.42578125" style="114" bestFit="1" customWidth="1"/>
    <col min="3582" max="3582" width="12.85546875" style="114" bestFit="1" customWidth="1"/>
    <col min="3583" max="3583" width="13.5703125" style="114" bestFit="1" customWidth="1"/>
    <col min="3584" max="3584" width="11" style="114" bestFit="1" customWidth="1"/>
    <col min="3585" max="3585" width="13.5703125" style="114" bestFit="1" customWidth="1"/>
    <col min="3586" max="3586" width="12.85546875" style="114" bestFit="1" customWidth="1"/>
    <col min="3587" max="3587" width="13.5703125" style="114" bestFit="1" customWidth="1"/>
    <col min="3588" max="3588" width="12.85546875" style="114" bestFit="1" customWidth="1"/>
    <col min="3589" max="3589" width="13.5703125" style="114" bestFit="1" customWidth="1"/>
    <col min="3590" max="3590" width="12.85546875" style="114" bestFit="1" customWidth="1"/>
    <col min="3591" max="3591" width="13.42578125" style="114" bestFit="1" customWidth="1"/>
    <col min="3592" max="3592" width="12.85546875" style="114" bestFit="1" customWidth="1"/>
    <col min="3593" max="3593" width="13.42578125" style="114" bestFit="1" customWidth="1"/>
    <col min="3594" max="3594" width="14.28515625" style="114" bestFit="1" customWidth="1"/>
    <col min="3595" max="3595" width="13.42578125" style="114" bestFit="1" customWidth="1"/>
    <col min="3596" max="3596" width="12.85546875" style="114" bestFit="1" customWidth="1"/>
    <col min="3597" max="3597" width="13.28515625" style="114" bestFit="1" customWidth="1"/>
    <col min="3598" max="3598" width="12.7109375" style="114" bestFit="1" customWidth="1"/>
    <col min="3599" max="3599" width="13.28515625" style="114" bestFit="1" customWidth="1"/>
    <col min="3600" max="3600" width="11.5703125" style="114" bestFit="1" customWidth="1"/>
    <col min="3601" max="3601" width="13.28515625" style="114" bestFit="1" customWidth="1"/>
    <col min="3602" max="3602" width="11.5703125" style="114" bestFit="1" customWidth="1"/>
    <col min="3603" max="3603" width="13.28515625" style="114" bestFit="1" customWidth="1"/>
    <col min="3604" max="3604" width="11.5703125" style="114" customWidth="1"/>
    <col min="3605" max="3832" width="9.140625" style="114"/>
    <col min="3833" max="3833" width="12.42578125" style="114" customWidth="1"/>
    <col min="3834" max="3834" width="31.5703125" style="114" customWidth="1"/>
    <col min="3835" max="3835" width="20.140625" style="114" customWidth="1"/>
    <col min="3836" max="3836" width="17.28515625" style="114" bestFit="1" customWidth="1"/>
    <col min="3837" max="3837" width="13.42578125" style="114" bestFit="1" customWidth="1"/>
    <col min="3838" max="3838" width="12.85546875" style="114" bestFit="1" customWidth="1"/>
    <col min="3839" max="3839" width="13.5703125" style="114" bestFit="1" customWidth="1"/>
    <col min="3840" max="3840" width="11" style="114" bestFit="1" customWidth="1"/>
    <col min="3841" max="3841" width="13.5703125" style="114" bestFit="1" customWidth="1"/>
    <col min="3842" max="3842" width="12.85546875" style="114" bestFit="1" customWidth="1"/>
    <col min="3843" max="3843" width="13.5703125" style="114" bestFit="1" customWidth="1"/>
    <col min="3844" max="3844" width="12.85546875" style="114" bestFit="1" customWidth="1"/>
    <col min="3845" max="3845" width="13.5703125" style="114" bestFit="1" customWidth="1"/>
    <col min="3846" max="3846" width="12.85546875" style="114" bestFit="1" customWidth="1"/>
    <col min="3847" max="3847" width="13.42578125" style="114" bestFit="1" customWidth="1"/>
    <col min="3848" max="3848" width="12.85546875" style="114" bestFit="1" customWidth="1"/>
    <col min="3849" max="3849" width="13.42578125" style="114" bestFit="1" customWidth="1"/>
    <col min="3850" max="3850" width="14.28515625" style="114" bestFit="1" customWidth="1"/>
    <col min="3851" max="3851" width="13.42578125" style="114" bestFit="1" customWidth="1"/>
    <col min="3852" max="3852" width="12.85546875" style="114" bestFit="1" customWidth="1"/>
    <col min="3853" max="3853" width="13.28515625" style="114" bestFit="1" customWidth="1"/>
    <col min="3854" max="3854" width="12.7109375" style="114" bestFit="1" customWidth="1"/>
    <col min="3855" max="3855" width="13.28515625" style="114" bestFit="1" customWidth="1"/>
    <col min="3856" max="3856" width="11.5703125" style="114" bestFit="1" customWidth="1"/>
    <col min="3857" max="3857" width="13.28515625" style="114" bestFit="1" customWidth="1"/>
    <col min="3858" max="3858" width="11.5703125" style="114" bestFit="1" customWidth="1"/>
    <col min="3859" max="3859" width="13.28515625" style="114" bestFit="1" customWidth="1"/>
    <col min="3860" max="3860" width="11.5703125" style="114" customWidth="1"/>
    <col min="3861" max="4088" width="9.140625" style="114"/>
    <col min="4089" max="4089" width="12.42578125" style="114" customWidth="1"/>
    <col min="4090" max="4090" width="31.5703125" style="114" customWidth="1"/>
    <col min="4091" max="4091" width="20.140625" style="114" customWidth="1"/>
    <col min="4092" max="4092" width="17.28515625" style="114" bestFit="1" customWidth="1"/>
    <col min="4093" max="4093" width="13.42578125" style="114" bestFit="1" customWidth="1"/>
    <col min="4094" max="4094" width="12.85546875" style="114" bestFit="1" customWidth="1"/>
    <col min="4095" max="4095" width="13.5703125" style="114" bestFit="1" customWidth="1"/>
    <col min="4096" max="4096" width="11" style="114" bestFit="1" customWidth="1"/>
    <col min="4097" max="4097" width="13.5703125" style="114" bestFit="1" customWidth="1"/>
    <col min="4098" max="4098" width="12.85546875" style="114" bestFit="1" customWidth="1"/>
    <col min="4099" max="4099" width="13.5703125" style="114" bestFit="1" customWidth="1"/>
    <col min="4100" max="4100" width="12.85546875" style="114" bestFit="1" customWidth="1"/>
    <col min="4101" max="4101" width="13.5703125" style="114" bestFit="1" customWidth="1"/>
    <col min="4102" max="4102" width="12.85546875" style="114" bestFit="1" customWidth="1"/>
    <col min="4103" max="4103" width="13.42578125" style="114" bestFit="1" customWidth="1"/>
    <col min="4104" max="4104" width="12.85546875" style="114" bestFit="1" customWidth="1"/>
    <col min="4105" max="4105" width="13.42578125" style="114" bestFit="1" customWidth="1"/>
    <col min="4106" max="4106" width="14.28515625" style="114" bestFit="1" customWidth="1"/>
    <col min="4107" max="4107" width="13.42578125" style="114" bestFit="1" customWidth="1"/>
    <col min="4108" max="4108" width="12.85546875" style="114" bestFit="1" customWidth="1"/>
    <col min="4109" max="4109" width="13.28515625" style="114" bestFit="1" customWidth="1"/>
    <col min="4110" max="4110" width="12.7109375" style="114" bestFit="1" customWidth="1"/>
    <col min="4111" max="4111" width="13.28515625" style="114" bestFit="1" customWidth="1"/>
    <col min="4112" max="4112" width="11.5703125" style="114" bestFit="1" customWidth="1"/>
    <col min="4113" max="4113" width="13.28515625" style="114" bestFit="1" customWidth="1"/>
    <col min="4114" max="4114" width="11.5703125" style="114" bestFit="1" customWidth="1"/>
    <col min="4115" max="4115" width="13.28515625" style="114" bestFit="1" customWidth="1"/>
    <col min="4116" max="4116" width="11.5703125" style="114" customWidth="1"/>
    <col min="4117" max="4344" width="9.140625" style="114"/>
    <col min="4345" max="4345" width="12.42578125" style="114" customWidth="1"/>
    <col min="4346" max="4346" width="31.5703125" style="114" customWidth="1"/>
    <col min="4347" max="4347" width="20.140625" style="114" customWidth="1"/>
    <col min="4348" max="4348" width="17.28515625" style="114" bestFit="1" customWidth="1"/>
    <col min="4349" max="4349" width="13.42578125" style="114" bestFit="1" customWidth="1"/>
    <col min="4350" max="4350" width="12.85546875" style="114" bestFit="1" customWidth="1"/>
    <col min="4351" max="4351" width="13.5703125" style="114" bestFit="1" customWidth="1"/>
    <col min="4352" max="4352" width="11" style="114" bestFit="1" customWidth="1"/>
    <col min="4353" max="4353" width="13.5703125" style="114" bestFit="1" customWidth="1"/>
    <col min="4354" max="4354" width="12.85546875" style="114" bestFit="1" customWidth="1"/>
    <col min="4355" max="4355" width="13.5703125" style="114" bestFit="1" customWidth="1"/>
    <col min="4356" max="4356" width="12.85546875" style="114" bestFit="1" customWidth="1"/>
    <col min="4357" max="4357" width="13.5703125" style="114" bestFit="1" customWidth="1"/>
    <col min="4358" max="4358" width="12.85546875" style="114" bestFit="1" customWidth="1"/>
    <col min="4359" max="4359" width="13.42578125" style="114" bestFit="1" customWidth="1"/>
    <col min="4360" max="4360" width="12.85546875" style="114" bestFit="1" customWidth="1"/>
    <col min="4361" max="4361" width="13.42578125" style="114" bestFit="1" customWidth="1"/>
    <col min="4362" max="4362" width="14.28515625" style="114" bestFit="1" customWidth="1"/>
    <col min="4363" max="4363" width="13.42578125" style="114" bestFit="1" customWidth="1"/>
    <col min="4364" max="4364" width="12.85546875" style="114" bestFit="1" customWidth="1"/>
    <col min="4365" max="4365" width="13.28515625" style="114" bestFit="1" customWidth="1"/>
    <col min="4366" max="4366" width="12.7109375" style="114" bestFit="1" customWidth="1"/>
    <col min="4367" max="4367" width="13.28515625" style="114" bestFit="1" customWidth="1"/>
    <col min="4368" max="4368" width="11.5703125" style="114" bestFit="1" customWidth="1"/>
    <col min="4369" max="4369" width="13.28515625" style="114" bestFit="1" customWidth="1"/>
    <col min="4370" max="4370" width="11.5703125" style="114" bestFit="1" customWidth="1"/>
    <col min="4371" max="4371" width="13.28515625" style="114" bestFit="1" customWidth="1"/>
    <col min="4372" max="4372" width="11.5703125" style="114" customWidth="1"/>
    <col min="4373" max="4600" width="9.140625" style="114"/>
    <col min="4601" max="4601" width="12.42578125" style="114" customWidth="1"/>
    <col min="4602" max="4602" width="31.5703125" style="114" customWidth="1"/>
    <col min="4603" max="4603" width="20.140625" style="114" customWidth="1"/>
    <col min="4604" max="4604" width="17.28515625" style="114" bestFit="1" customWidth="1"/>
    <col min="4605" max="4605" width="13.42578125" style="114" bestFit="1" customWidth="1"/>
    <col min="4606" max="4606" width="12.85546875" style="114" bestFit="1" customWidth="1"/>
    <col min="4607" max="4607" width="13.5703125" style="114" bestFit="1" customWidth="1"/>
    <col min="4608" max="4608" width="11" style="114" bestFit="1" customWidth="1"/>
    <col min="4609" max="4609" width="13.5703125" style="114" bestFit="1" customWidth="1"/>
    <col min="4610" max="4610" width="12.85546875" style="114" bestFit="1" customWidth="1"/>
    <col min="4611" max="4611" width="13.5703125" style="114" bestFit="1" customWidth="1"/>
    <col min="4612" max="4612" width="12.85546875" style="114" bestFit="1" customWidth="1"/>
    <col min="4613" max="4613" width="13.5703125" style="114" bestFit="1" customWidth="1"/>
    <col min="4614" max="4614" width="12.85546875" style="114" bestFit="1" customWidth="1"/>
    <col min="4615" max="4615" width="13.42578125" style="114" bestFit="1" customWidth="1"/>
    <col min="4616" max="4616" width="12.85546875" style="114" bestFit="1" customWidth="1"/>
    <col min="4617" max="4617" width="13.42578125" style="114" bestFit="1" customWidth="1"/>
    <col min="4618" max="4618" width="14.28515625" style="114" bestFit="1" customWidth="1"/>
    <col min="4619" max="4619" width="13.42578125" style="114" bestFit="1" customWidth="1"/>
    <col min="4620" max="4620" width="12.85546875" style="114" bestFit="1" customWidth="1"/>
    <col min="4621" max="4621" width="13.28515625" style="114" bestFit="1" customWidth="1"/>
    <col min="4622" max="4622" width="12.7109375" style="114" bestFit="1" customWidth="1"/>
    <col min="4623" max="4623" width="13.28515625" style="114" bestFit="1" customWidth="1"/>
    <col min="4624" max="4624" width="11.5703125" style="114" bestFit="1" customWidth="1"/>
    <col min="4625" max="4625" width="13.28515625" style="114" bestFit="1" customWidth="1"/>
    <col min="4626" max="4626" width="11.5703125" style="114" bestFit="1" customWidth="1"/>
    <col min="4627" max="4627" width="13.28515625" style="114" bestFit="1" customWidth="1"/>
    <col min="4628" max="4628" width="11.5703125" style="114" customWidth="1"/>
    <col min="4629" max="4856" width="9.140625" style="114"/>
    <col min="4857" max="4857" width="12.42578125" style="114" customWidth="1"/>
    <col min="4858" max="4858" width="31.5703125" style="114" customWidth="1"/>
    <col min="4859" max="4859" width="20.140625" style="114" customWidth="1"/>
    <col min="4860" max="4860" width="17.28515625" style="114" bestFit="1" customWidth="1"/>
    <col min="4861" max="4861" width="13.42578125" style="114" bestFit="1" customWidth="1"/>
    <col min="4862" max="4862" width="12.85546875" style="114" bestFit="1" customWidth="1"/>
    <col min="4863" max="4863" width="13.5703125" style="114" bestFit="1" customWidth="1"/>
    <col min="4864" max="4864" width="11" style="114" bestFit="1" customWidth="1"/>
    <col min="4865" max="4865" width="13.5703125" style="114" bestFit="1" customWidth="1"/>
    <col min="4866" max="4866" width="12.85546875" style="114" bestFit="1" customWidth="1"/>
    <col min="4867" max="4867" width="13.5703125" style="114" bestFit="1" customWidth="1"/>
    <col min="4868" max="4868" width="12.85546875" style="114" bestFit="1" customWidth="1"/>
    <col min="4869" max="4869" width="13.5703125" style="114" bestFit="1" customWidth="1"/>
    <col min="4870" max="4870" width="12.85546875" style="114" bestFit="1" customWidth="1"/>
    <col min="4871" max="4871" width="13.42578125" style="114" bestFit="1" customWidth="1"/>
    <col min="4872" max="4872" width="12.85546875" style="114" bestFit="1" customWidth="1"/>
    <col min="4873" max="4873" width="13.42578125" style="114" bestFit="1" customWidth="1"/>
    <col min="4874" max="4874" width="14.28515625" style="114" bestFit="1" customWidth="1"/>
    <col min="4875" max="4875" width="13.42578125" style="114" bestFit="1" customWidth="1"/>
    <col min="4876" max="4876" width="12.85546875" style="114" bestFit="1" customWidth="1"/>
    <col min="4877" max="4877" width="13.28515625" style="114" bestFit="1" customWidth="1"/>
    <col min="4878" max="4878" width="12.7109375" style="114" bestFit="1" customWidth="1"/>
    <col min="4879" max="4879" width="13.28515625" style="114" bestFit="1" customWidth="1"/>
    <col min="4880" max="4880" width="11.5703125" style="114" bestFit="1" customWidth="1"/>
    <col min="4881" max="4881" width="13.28515625" style="114" bestFit="1" customWidth="1"/>
    <col min="4882" max="4882" width="11.5703125" style="114" bestFit="1" customWidth="1"/>
    <col min="4883" max="4883" width="13.28515625" style="114" bestFit="1" customWidth="1"/>
    <col min="4884" max="4884" width="11.5703125" style="114" customWidth="1"/>
    <col min="4885" max="5112" width="9.140625" style="114"/>
    <col min="5113" max="5113" width="12.42578125" style="114" customWidth="1"/>
    <col min="5114" max="5114" width="31.5703125" style="114" customWidth="1"/>
    <col min="5115" max="5115" width="20.140625" style="114" customWidth="1"/>
    <col min="5116" max="5116" width="17.28515625" style="114" bestFit="1" customWidth="1"/>
    <col min="5117" max="5117" width="13.42578125" style="114" bestFit="1" customWidth="1"/>
    <col min="5118" max="5118" width="12.85546875" style="114" bestFit="1" customWidth="1"/>
    <col min="5119" max="5119" width="13.5703125" style="114" bestFit="1" customWidth="1"/>
    <col min="5120" max="5120" width="11" style="114" bestFit="1" customWidth="1"/>
    <col min="5121" max="5121" width="13.5703125" style="114" bestFit="1" customWidth="1"/>
    <col min="5122" max="5122" width="12.85546875" style="114" bestFit="1" customWidth="1"/>
    <col min="5123" max="5123" width="13.5703125" style="114" bestFit="1" customWidth="1"/>
    <col min="5124" max="5124" width="12.85546875" style="114" bestFit="1" customWidth="1"/>
    <col min="5125" max="5125" width="13.5703125" style="114" bestFit="1" customWidth="1"/>
    <col min="5126" max="5126" width="12.85546875" style="114" bestFit="1" customWidth="1"/>
    <col min="5127" max="5127" width="13.42578125" style="114" bestFit="1" customWidth="1"/>
    <col min="5128" max="5128" width="12.85546875" style="114" bestFit="1" customWidth="1"/>
    <col min="5129" max="5129" width="13.42578125" style="114" bestFit="1" customWidth="1"/>
    <col min="5130" max="5130" width="14.28515625" style="114" bestFit="1" customWidth="1"/>
    <col min="5131" max="5131" width="13.42578125" style="114" bestFit="1" customWidth="1"/>
    <col min="5132" max="5132" width="12.85546875" style="114" bestFit="1" customWidth="1"/>
    <col min="5133" max="5133" width="13.28515625" style="114" bestFit="1" customWidth="1"/>
    <col min="5134" max="5134" width="12.7109375" style="114" bestFit="1" customWidth="1"/>
    <col min="5135" max="5135" width="13.28515625" style="114" bestFit="1" customWidth="1"/>
    <col min="5136" max="5136" width="11.5703125" style="114" bestFit="1" customWidth="1"/>
    <col min="5137" max="5137" width="13.28515625" style="114" bestFit="1" customWidth="1"/>
    <col min="5138" max="5138" width="11.5703125" style="114" bestFit="1" customWidth="1"/>
    <col min="5139" max="5139" width="13.28515625" style="114" bestFit="1" customWidth="1"/>
    <col min="5140" max="5140" width="11.5703125" style="114" customWidth="1"/>
    <col min="5141" max="5368" width="9.140625" style="114"/>
    <col min="5369" max="5369" width="12.42578125" style="114" customWidth="1"/>
    <col min="5370" max="5370" width="31.5703125" style="114" customWidth="1"/>
    <col min="5371" max="5371" width="20.140625" style="114" customWidth="1"/>
    <col min="5372" max="5372" width="17.28515625" style="114" bestFit="1" customWidth="1"/>
    <col min="5373" max="5373" width="13.42578125" style="114" bestFit="1" customWidth="1"/>
    <col min="5374" max="5374" width="12.85546875" style="114" bestFit="1" customWidth="1"/>
    <col min="5375" max="5375" width="13.5703125" style="114" bestFit="1" customWidth="1"/>
    <col min="5376" max="5376" width="11" style="114" bestFit="1" customWidth="1"/>
    <col min="5377" max="5377" width="13.5703125" style="114" bestFit="1" customWidth="1"/>
    <col min="5378" max="5378" width="12.85546875" style="114" bestFit="1" customWidth="1"/>
    <col min="5379" max="5379" width="13.5703125" style="114" bestFit="1" customWidth="1"/>
    <col min="5380" max="5380" width="12.85546875" style="114" bestFit="1" customWidth="1"/>
    <col min="5381" max="5381" width="13.5703125" style="114" bestFit="1" customWidth="1"/>
    <col min="5382" max="5382" width="12.85546875" style="114" bestFit="1" customWidth="1"/>
    <col min="5383" max="5383" width="13.42578125" style="114" bestFit="1" customWidth="1"/>
    <col min="5384" max="5384" width="12.85546875" style="114" bestFit="1" customWidth="1"/>
    <col min="5385" max="5385" width="13.42578125" style="114" bestFit="1" customWidth="1"/>
    <col min="5386" max="5386" width="14.28515625" style="114" bestFit="1" customWidth="1"/>
    <col min="5387" max="5387" width="13.42578125" style="114" bestFit="1" customWidth="1"/>
    <col min="5388" max="5388" width="12.85546875" style="114" bestFit="1" customWidth="1"/>
    <col min="5389" max="5389" width="13.28515625" style="114" bestFit="1" customWidth="1"/>
    <col min="5390" max="5390" width="12.7109375" style="114" bestFit="1" customWidth="1"/>
    <col min="5391" max="5391" width="13.28515625" style="114" bestFit="1" customWidth="1"/>
    <col min="5392" max="5392" width="11.5703125" style="114" bestFit="1" customWidth="1"/>
    <col min="5393" max="5393" width="13.28515625" style="114" bestFit="1" customWidth="1"/>
    <col min="5394" max="5394" width="11.5703125" style="114" bestFit="1" customWidth="1"/>
    <col min="5395" max="5395" width="13.28515625" style="114" bestFit="1" customWidth="1"/>
    <col min="5396" max="5396" width="11.5703125" style="114" customWidth="1"/>
    <col min="5397" max="5624" width="9.140625" style="114"/>
    <col min="5625" max="5625" width="12.42578125" style="114" customWidth="1"/>
    <col min="5626" max="5626" width="31.5703125" style="114" customWidth="1"/>
    <col min="5627" max="5627" width="20.140625" style="114" customWidth="1"/>
    <col min="5628" max="5628" width="17.28515625" style="114" bestFit="1" customWidth="1"/>
    <col min="5629" max="5629" width="13.42578125" style="114" bestFit="1" customWidth="1"/>
    <col min="5630" max="5630" width="12.85546875" style="114" bestFit="1" customWidth="1"/>
    <col min="5631" max="5631" width="13.5703125" style="114" bestFit="1" customWidth="1"/>
    <col min="5632" max="5632" width="11" style="114" bestFit="1" customWidth="1"/>
    <col min="5633" max="5633" width="13.5703125" style="114" bestFit="1" customWidth="1"/>
    <col min="5634" max="5634" width="12.85546875" style="114" bestFit="1" customWidth="1"/>
    <col min="5635" max="5635" width="13.5703125" style="114" bestFit="1" customWidth="1"/>
    <col min="5636" max="5636" width="12.85546875" style="114" bestFit="1" customWidth="1"/>
    <col min="5637" max="5637" width="13.5703125" style="114" bestFit="1" customWidth="1"/>
    <col min="5638" max="5638" width="12.85546875" style="114" bestFit="1" customWidth="1"/>
    <col min="5639" max="5639" width="13.42578125" style="114" bestFit="1" customWidth="1"/>
    <col min="5640" max="5640" width="12.85546875" style="114" bestFit="1" customWidth="1"/>
    <col min="5641" max="5641" width="13.42578125" style="114" bestFit="1" customWidth="1"/>
    <col min="5642" max="5642" width="14.28515625" style="114" bestFit="1" customWidth="1"/>
    <col min="5643" max="5643" width="13.42578125" style="114" bestFit="1" customWidth="1"/>
    <col min="5644" max="5644" width="12.85546875" style="114" bestFit="1" customWidth="1"/>
    <col min="5645" max="5645" width="13.28515625" style="114" bestFit="1" customWidth="1"/>
    <col min="5646" max="5646" width="12.7109375" style="114" bestFit="1" customWidth="1"/>
    <col min="5647" max="5647" width="13.28515625" style="114" bestFit="1" customWidth="1"/>
    <col min="5648" max="5648" width="11.5703125" style="114" bestFit="1" customWidth="1"/>
    <col min="5649" max="5649" width="13.28515625" style="114" bestFit="1" customWidth="1"/>
    <col min="5650" max="5650" width="11.5703125" style="114" bestFit="1" customWidth="1"/>
    <col min="5651" max="5651" width="13.28515625" style="114" bestFit="1" customWidth="1"/>
    <col min="5652" max="5652" width="11.5703125" style="114" customWidth="1"/>
    <col min="5653" max="5880" width="9.140625" style="114"/>
    <col min="5881" max="5881" width="12.42578125" style="114" customWidth="1"/>
    <col min="5882" max="5882" width="31.5703125" style="114" customWidth="1"/>
    <col min="5883" max="5883" width="20.140625" style="114" customWidth="1"/>
    <col min="5884" max="5884" width="17.28515625" style="114" bestFit="1" customWidth="1"/>
    <col min="5885" max="5885" width="13.42578125" style="114" bestFit="1" customWidth="1"/>
    <col min="5886" max="5886" width="12.85546875" style="114" bestFit="1" customWidth="1"/>
    <col min="5887" max="5887" width="13.5703125" style="114" bestFit="1" customWidth="1"/>
    <col min="5888" max="5888" width="11" style="114" bestFit="1" customWidth="1"/>
    <col min="5889" max="5889" width="13.5703125" style="114" bestFit="1" customWidth="1"/>
    <col min="5890" max="5890" width="12.85546875" style="114" bestFit="1" customWidth="1"/>
    <col min="5891" max="5891" width="13.5703125" style="114" bestFit="1" customWidth="1"/>
    <col min="5892" max="5892" width="12.85546875" style="114" bestFit="1" customWidth="1"/>
    <col min="5893" max="5893" width="13.5703125" style="114" bestFit="1" customWidth="1"/>
    <col min="5894" max="5894" width="12.85546875" style="114" bestFit="1" customWidth="1"/>
    <col min="5895" max="5895" width="13.42578125" style="114" bestFit="1" customWidth="1"/>
    <col min="5896" max="5896" width="12.85546875" style="114" bestFit="1" customWidth="1"/>
    <col min="5897" max="5897" width="13.42578125" style="114" bestFit="1" customWidth="1"/>
    <col min="5898" max="5898" width="14.28515625" style="114" bestFit="1" customWidth="1"/>
    <col min="5899" max="5899" width="13.42578125" style="114" bestFit="1" customWidth="1"/>
    <col min="5900" max="5900" width="12.85546875" style="114" bestFit="1" customWidth="1"/>
    <col min="5901" max="5901" width="13.28515625" style="114" bestFit="1" customWidth="1"/>
    <col min="5902" max="5902" width="12.7109375" style="114" bestFit="1" customWidth="1"/>
    <col min="5903" max="5903" width="13.28515625" style="114" bestFit="1" customWidth="1"/>
    <col min="5904" max="5904" width="11.5703125" style="114" bestFit="1" customWidth="1"/>
    <col min="5905" max="5905" width="13.28515625" style="114" bestFit="1" customWidth="1"/>
    <col min="5906" max="5906" width="11.5703125" style="114" bestFit="1" customWidth="1"/>
    <col min="5907" max="5907" width="13.28515625" style="114" bestFit="1" customWidth="1"/>
    <col min="5908" max="5908" width="11.5703125" style="114" customWidth="1"/>
    <col min="5909" max="6136" width="9.140625" style="114"/>
    <col min="6137" max="6137" width="12.42578125" style="114" customWidth="1"/>
    <col min="6138" max="6138" width="31.5703125" style="114" customWidth="1"/>
    <col min="6139" max="6139" width="20.140625" style="114" customWidth="1"/>
    <col min="6140" max="6140" width="17.28515625" style="114" bestFit="1" customWidth="1"/>
    <col min="6141" max="6141" width="13.42578125" style="114" bestFit="1" customWidth="1"/>
    <col min="6142" max="6142" width="12.85546875" style="114" bestFit="1" customWidth="1"/>
    <col min="6143" max="6143" width="13.5703125" style="114" bestFit="1" customWidth="1"/>
    <col min="6144" max="6144" width="11" style="114" bestFit="1" customWidth="1"/>
    <col min="6145" max="6145" width="13.5703125" style="114" bestFit="1" customWidth="1"/>
    <col min="6146" max="6146" width="12.85546875" style="114" bestFit="1" customWidth="1"/>
    <col min="6147" max="6147" width="13.5703125" style="114" bestFit="1" customWidth="1"/>
    <col min="6148" max="6148" width="12.85546875" style="114" bestFit="1" customWidth="1"/>
    <col min="6149" max="6149" width="13.5703125" style="114" bestFit="1" customWidth="1"/>
    <col min="6150" max="6150" width="12.85546875" style="114" bestFit="1" customWidth="1"/>
    <col min="6151" max="6151" width="13.42578125" style="114" bestFit="1" customWidth="1"/>
    <col min="6152" max="6152" width="12.85546875" style="114" bestFit="1" customWidth="1"/>
    <col min="6153" max="6153" width="13.42578125" style="114" bestFit="1" customWidth="1"/>
    <col min="6154" max="6154" width="14.28515625" style="114" bestFit="1" customWidth="1"/>
    <col min="6155" max="6155" width="13.42578125" style="114" bestFit="1" customWidth="1"/>
    <col min="6156" max="6156" width="12.85546875" style="114" bestFit="1" customWidth="1"/>
    <col min="6157" max="6157" width="13.28515625" style="114" bestFit="1" customWidth="1"/>
    <col min="6158" max="6158" width="12.7109375" style="114" bestFit="1" customWidth="1"/>
    <col min="6159" max="6159" width="13.28515625" style="114" bestFit="1" customWidth="1"/>
    <col min="6160" max="6160" width="11.5703125" style="114" bestFit="1" customWidth="1"/>
    <col min="6161" max="6161" width="13.28515625" style="114" bestFit="1" customWidth="1"/>
    <col min="6162" max="6162" width="11.5703125" style="114" bestFit="1" customWidth="1"/>
    <col min="6163" max="6163" width="13.28515625" style="114" bestFit="1" customWidth="1"/>
    <col min="6164" max="6164" width="11.5703125" style="114" customWidth="1"/>
    <col min="6165" max="6392" width="9.140625" style="114"/>
    <col min="6393" max="6393" width="12.42578125" style="114" customWidth="1"/>
    <col min="6394" max="6394" width="31.5703125" style="114" customWidth="1"/>
    <col min="6395" max="6395" width="20.140625" style="114" customWidth="1"/>
    <col min="6396" max="6396" width="17.28515625" style="114" bestFit="1" customWidth="1"/>
    <col min="6397" max="6397" width="13.42578125" style="114" bestFit="1" customWidth="1"/>
    <col min="6398" max="6398" width="12.85546875" style="114" bestFit="1" customWidth="1"/>
    <col min="6399" max="6399" width="13.5703125" style="114" bestFit="1" customWidth="1"/>
    <col min="6400" max="6400" width="11" style="114" bestFit="1" customWidth="1"/>
    <col min="6401" max="6401" width="13.5703125" style="114" bestFit="1" customWidth="1"/>
    <col min="6402" max="6402" width="12.85546875" style="114" bestFit="1" customWidth="1"/>
    <col min="6403" max="6403" width="13.5703125" style="114" bestFit="1" customWidth="1"/>
    <col min="6404" max="6404" width="12.85546875" style="114" bestFit="1" customWidth="1"/>
    <col min="6405" max="6405" width="13.5703125" style="114" bestFit="1" customWidth="1"/>
    <col min="6406" max="6406" width="12.85546875" style="114" bestFit="1" customWidth="1"/>
    <col min="6407" max="6407" width="13.42578125" style="114" bestFit="1" customWidth="1"/>
    <col min="6408" max="6408" width="12.85546875" style="114" bestFit="1" customWidth="1"/>
    <col min="6409" max="6409" width="13.42578125" style="114" bestFit="1" customWidth="1"/>
    <col min="6410" max="6410" width="14.28515625" style="114" bestFit="1" customWidth="1"/>
    <col min="6411" max="6411" width="13.42578125" style="114" bestFit="1" customWidth="1"/>
    <col min="6412" max="6412" width="12.85546875" style="114" bestFit="1" customWidth="1"/>
    <col min="6413" max="6413" width="13.28515625" style="114" bestFit="1" customWidth="1"/>
    <col min="6414" max="6414" width="12.7109375" style="114" bestFit="1" customWidth="1"/>
    <col min="6415" max="6415" width="13.28515625" style="114" bestFit="1" customWidth="1"/>
    <col min="6416" max="6416" width="11.5703125" style="114" bestFit="1" customWidth="1"/>
    <col min="6417" max="6417" width="13.28515625" style="114" bestFit="1" customWidth="1"/>
    <col min="6418" max="6418" width="11.5703125" style="114" bestFit="1" customWidth="1"/>
    <col min="6419" max="6419" width="13.28515625" style="114" bestFit="1" customWidth="1"/>
    <col min="6420" max="6420" width="11.5703125" style="114" customWidth="1"/>
    <col min="6421" max="6648" width="9.140625" style="114"/>
    <col min="6649" max="6649" width="12.42578125" style="114" customWidth="1"/>
    <col min="6650" max="6650" width="31.5703125" style="114" customWidth="1"/>
    <col min="6651" max="6651" width="20.140625" style="114" customWidth="1"/>
    <col min="6652" max="6652" width="17.28515625" style="114" bestFit="1" customWidth="1"/>
    <col min="6653" max="6653" width="13.42578125" style="114" bestFit="1" customWidth="1"/>
    <col min="6654" max="6654" width="12.85546875" style="114" bestFit="1" customWidth="1"/>
    <col min="6655" max="6655" width="13.5703125" style="114" bestFit="1" customWidth="1"/>
    <col min="6656" max="6656" width="11" style="114" bestFit="1" customWidth="1"/>
    <col min="6657" max="6657" width="13.5703125" style="114" bestFit="1" customWidth="1"/>
    <col min="6658" max="6658" width="12.85546875" style="114" bestFit="1" customWidth="1"/>
    <col min="6659" max="6659" width="13.5703125" style="114" bestFit="1" customWidth="1"/>
    <col min="6660" max="6660" width="12.85546875" style="114" bestFit="1" customWidth="1"/>
    <col min="6661" max="6661" width="13.5703125" style="114" bestFit="1" customWidth="1"/>
    <col min="6662" max="6662" width="12.85546875" style="114" bestFit="1" customWidth="1"/>
    <col min="6663" max="6663" width="13.42578125" style="114" bestFit="1" customWidth="1"/>
    <col min="6664" max="6664" width="12.85546875" style="114" bestFit="1" customWidth="1"/>
    <col min="6665" max="6665" width="13.42578125" style="114" bestFit="1" customWidth="1"/>
    <col min="6666" max="6666" width="14.28515625" style="114" bestFit="1" customWidth="1"/>
    <col min="6667" max="6667" width="13.42578125" style="114" bestFit="1" customWidth="1"/>
    <col min="6668" max="6668" width="12.85546875" style="114" bestFit="1" customWidth="1"/>
    <col min="6669" max="6669" width="13.28515625" style="114" bestFit="1" customWidth="1"/>
    <col min="6670" max="6670" width="12.7109375" style="114" bestFit="1" customWidth="1"/>
    <col min="6671" max="6671" width="13.28515625" style="114" bestFit="1" customWidth="1"/>
    <col min="6672" max="6672" width="11.5703125" style="114" bestFit="1" customWidth="1"/>
    <col min="6673" max="6673" width="13.28515625" style="114" bestFit="1" customWidth="1"/>
    <col min="6674" max="6674" width="11.5703125" style="114" bestFit="1" customWidth="1"/>
    <col min="6675" max="6675" width="13.28515625" style="114" bestFit="1" customWidth="1"/>
    <col min="6676" max="6676" width="11.5703125" style="114" customWidth="1"/>
    <col min="6677" max="6904" width="9.140625" style="114"/>
    <col min="6905" max="6905" width="12.42578125" style="114" customWidth="1"/>
    <col min="6906" max="6906" width="31.5703125" style="114" customWidth="1"/>
    <col min="6907" max="6907" width="20.140625" style="114" customWidth="1"/>
    <col min="6908" max="6908" width="17.28515625" style="114" bestFit="1" customWidth="1"/>
    <col min="6909" max="6909" width="13.42578125" style="114" bestFit="1" customWidth="1"/>
    <col min="6910" max="6910" width="12.85546875" style="114" bestFit="1" customWidth="1"/>
    <col min="6911" max="6911" width="13.5703125" style="114" bestFit="1" customWidth="1"/>
    <col min="6912" max="6912" width="11" style="114" bestFit="1" customWidth="1"/>
    <col min="6913" max="6913" width="13.5703125" style="114" bestFit="1" customWidth="1"/>
    <col min="6914" max="6914" width="12.85546875" style="114" bestFit="1" customWidth="1"/>
    <col min="6915" max="6915" width="13.5703125" style="114" bestFit="1" customWidth="1"/>
    <col min="6916" max="6916" width="12.85546875" style="114" bestFit="1" customWidth="1"/>
    <col min="6917" max="6917" width="13.5703125" style="114" bestFit="1" customWidth="1"/>
    <col min="6918" max="6918" width="12.85546875" style="114" bestFit="1" customWidth="1"/>
    <col min="6919" max="6919" width="13.42578125" style="114" bestFit="1" customWidth="1"/>
    <col min="6920" max="6920" width="12.85546875" style="114" bestFit="1" customWidth="1"/>
    <col min="6921" max="6921" width="13.42578125" style="114" bestFit="1" customWidth="1"/>
    <col min="6922" max="6922" width="14.28515625" style="114" bestFit="1" customWidth="1"/>
    <col min="6923" max="6923" width="13.42578125" style="114" bestFit="1" customWidth="1"/>
    <col min="6924" max="6924" width="12.85546875" style="114" bestFit="1" customWidth="1"/>
    <col min="6925" max="6925" width="13.28515625" style="114" bestFit="1" customWidth="1"/>
    <col min="6926" max="6926" width="12.7109375" style="114" bestFit="1" customWidth="1"/>
    <col min="6927" max="6927" width="13.28515625" style="114" bestFit="1" customWidth="1"/>
    <col min="6928" max="6928" width="11.5703125" style="114" bestFit="1" customWidth="1"/>
    <col min="6929" max="6929" width="13.28515625" style="114" bestFit="1" customWidth="1"/>
    <col min="6930" max="6930" width="11.5703125" style="114" bestFit="1" customWidth="1"/>
    <col min="6931" max="6931" width="13.28515625" style="114" bestFit="1" customWidth="1"/>
    <col min="6932" max="6932" width="11.5703125" style="114" customWidth="1"/>
    <col min="6933" max="7160" width="9.140625" style="114"/>
    <col min="7161" max="7161" width="12.42578125" style="114" customWidth="1"/>
    <col min="7162" max="7162" width="31.5703125" style="114" customWidth="1"/>
    <col min="7163" max="7163" width="20.140625" style="114" customWidth="1"/>
    <col min="7164" max="7164" width="17.28515625" style="114" bestFit="1" customWidth="1"/>
    <col min="7165" max="7165" width="13.42578125" style="114" bestFit="1" customWidth="1"/>
    <col min="7166" max="7166" width="12.85546875" style="114" bestFit="1" customWidth="1"/>
    <col min="7167" max="7167" width="13.5703125" style="114" bestFit="1" customWidth="1"/>
    <col min="7168" max="7168" width="11" style="114" bestFit="1" customWidth="1"/>
    <col min="7169" max="7169" width="13.5703125" style="114" bestFit="1" customWidth="1"/>
    <col min="7170" max="7170" width="12.85546875" style="114" bestFit="1" customWidth="1"/>
    <col min="7171" max="7171" width="13.5703125" style="114" bestFit="1" customWidth="1"/>
    <col min="7172" max="7172" width="12.85546875" style="114" bestFit="1" customWidth="1"/>
    <col min="7173" max="7173" width="13.5703125" style="114" bestFit="1" customWidth="1"/>
    <col min="7174" max="7174" width="12.85546875" style="114" bestFit="1" customWidth="1"/>
    <col min="7175" max="7175" width="13.42578125" style="114" bestFit="1" customWidth="1"/>
    <col min="7176" max="7176" width="12.85546875" style="114" bestFit="1" customWidth="1"/>
    <col min="7177" max="7177" width="13.42578125" style="114" bestFit="1" customWidth="1"/>
    <col min="7178" max="7178" width="14.28515625" style="114" bestFit="1" customWidth="1"/>
    <col min="7179" max="7179" width="13.42578125" style="114" bestFit="1" customWidth="1"/>
    <col min="7180" max="7180" width="12.85546875" style="114" bestFit="1" customWidth="1"/>
    <col min="7181" max="7181" width="13.28515625" style="114" bestFit="1" customWidth="1"/>
    <col min="7182" max="7182" width="12.7109375" style="114" bestFit="1" customWidth="1"/>
    <col min="7183" max="7183" width="13.28515625" style="114" bestFit="1" customWidth="1"/>
    <col min="7184" max="7184" width="11.5703125" style="114" bestFit="1" customWidth="1"/>
    <col min="7185" max="7185" width="13.28515625" style="114" bestFit="1" customWidth="1"/>
    <col min="7186" max="7186" width="11.5703125" style="114" bestFit="1" customWidth="1"/>
    <col min="7187" max="7187" width="13.28515625" style="114" bestFit="1" customWidth="1"/>
    <col min="7188" max="7188" width="11.5703125" style="114" customWidth="1"/>
    <col min="7189" max="7416" width="9.140625" style="114"/>
    <col min="7417" max="7417" width="12.42578125" style="114" customWidth="1"/>
    <col min="7418" max="7418" width="31.5703125" style="114" customWidth="1"/>
    <col min="7419" max="7419" width="20.140625" style="114" customWidth="1"/>
    <col min="7420" max="7420" width="17.28515625" style="114" bestFit="1" customWidth="1"/>
    <col min="7421" max="7421" width="13.42578125" style="114" bestFit="1" customWidth="1"/>
    <col min="7422" max="7422" width="12.85546875" style="114" bestFit="1" customWidth="1"/>
    <col min="7423" max="7423" width="13.5703125" style="114" bestFit="1" customWidth="1"/>
    <col min="7424" max="7424" width="11" style="114" bestFit="1" customWidth="1"/>
    <col min="7425" max="7425" width="13.5703125" style="114" bestFit="1" customWidth="1"/>
    <col min="7426" max="7426" width="12.85546875" style="114" bestFit="1" customWidth="1"/>
    <col min="7427" max="7427" width="13.5703125" style="114" bestFit="1" customWidth="1"/>
    <col min="7428" max="7428" width="12.85546875" style="114" bestFit="1" customWidth="1"/>
    <col min="7429" max="7429" width="13.5703125" style="114" bestFit="1" customWidth="1"/>
    <col min="7430" max="7430" width="12.85546875" style="114" bestFit="1" customWidth="1"/>
    <col min="7431" max="7431" width="13.42578125" style="114" bestFit="1" customWidth="1"/>
    <col min="7432" max="7432" width="12.85546875" style="114" bestFit="1" customWidth="1"/>
    <col min="7433" max="7433" width="13.42578125" style="114" bestFit="1" customWidth="1"/>
    <col min="7434" max="7434" width="14.28515625" style="114" bestFit="1" customWidth="1"/>
    <col min="7435" max="7435" width="13.42578125" style="114" bestFit="1" customWidth="1"/>
    <col min="7436" max="7436" width="12.85546875" style="114" bestFit="1" customWidth="1"/>
    <col min="7437" max="7437" width="13.28515625" style="114" bestFit="1" customWidth="1"/>
    <col min="7438" max="7438" width="12.7109375" style="114" bestFit="1" customWidth="1"/>
    <col min="7439" max="7439" width="13.28515625" style="114" bestFit="1" customWidth="1"/>
    <col min="7440" max="7440" width="11.5703125" style="114" bestFit="1" customWidth="1"/>
    <col min="7441" max="7441" width="13.28515625" style="114" bestFit="1" customWidth="1"/>
    <col min="7442" max="7442" width="11.5703125" style="114" bestFit="1" customWidth="1"/>
    <col min="7443" max="7443" width="13.28515625" style="114" bestFit="1" customWidth="1"/>
    <col min="7444" max="7444" width="11.5703125" style="114" customWidth="1"/>
    <col min="7445" max="7672" width="9.140625" style="114"/>
    <col min="7673" max="7673" width="12.42578125" style="114" customWidth="1"/>
    <col min="7674" max="7674" width="31.5703125" style="114" customWidth="1"/>
    <col min="7675" max="7675" width="20.140625" style="114" customWidth="1"/>
    <col min="7676" max="7676" width="17.28515625" style="114" bestFit="1" customWidth="1"/>
    <col min="7677" max="7677" width="13.42578125" style="114" bestFit="1" customWidth="1"/>
    <col min="7678" max="7678" width="12.85546875" style="114" bestFit="1" customWidth="1"/>
    <col min="7679" max="7679" width="13.5703125" style="114" bestFit="1" customWidth="1"/>
    <col min="7680" max="7680" width="11" style="114" bestFit="1" customWidth="1"/>
    <col min="7681" max="7681" width="13.5703125" style="114" bestFit="1" customWidth="1"/>
    <col min="7682" max="7682" width="12.85546875" style="114" bestFit="1" customWidth="1"/>
    <col min="7683" max="7683" width="13.5703125" style="114" bestFit="1" customWidth="1"/>
    <col min="7684" max="7684" width="12.85546875" style="114" bestFit="1" customWidth="1"/>
    <col min="7685" max="7685" width="13.5703125" style="114" bestFit="1" customWidth="1"/>
    <col min="7686" max="7686" width="12.85546875" style="114" bestFit="1" customWidth="1"/>
    <col min="7687" max="7687" width="13.42578125" style="114" bestFit="1" customWidth="1"/>
    <col min="7688" max="7688" width="12.85546875" style="114" bestFit="1" customWidth="1"/>
    <col min="7689" max="7689" width="13.42578125" style="114" bestFit="1" customWidth="1"/>
    <col min="7690" max="7690" width="14.28515625" style="114" bestFit="1" customWidth="1"/>
    <col min="7691" max="7691" width="13.42578125" style="114" bestFit="1" customWidth="1"/>
    <col min="7692" max="7692" width="12.85546875" style="114" bestFit="1" customWidth="1"/>
    <col min="7693" max="7693" width="13.28515625" style="114" bestFit="1" customWidth="1"/>
    <col min="7694" max="7694" width="12.7109375" style="114" bestFit="1" customWidth="1"/>
    <col min="7695" max="7695" width="13.28515625" style="114" bestFit="1" customWidth="1"/>
    <col min="7696" max="7696" width="11.5703125" style="114" bestFit="1" customWidth="1"/>
    <col min="7697" max="7697" width="13.28515625" style="114" bestFit="1" customWidth="1"/>
    <col min="7698" max="7698" width="11.5703125" style="114" bestFit="1" customWidth="1"/>
    <col min="7699" max="7699" width="13.28515625" style="114" bestFit="1" customWidth="1"/>
    <col min="7700" max="7700" width="11.5703125" style="114" customWidth="1"/>
    <col min="7701" max="7928" width="9.140625" style="114"/>
    <col min="7929" max="7929" width="12.42578125" style="114" customWidth="1"/>
    <col min="7930" max="7930" width="31.5703125" style="114" customWidth="1"/>
    <col min="7931" max="7931" width="20.140625" style="114" customWidth="1"/>
    <col min="7932" max="7932" width="17.28515625" style="114" bestFit="1" customWidth="1"/>
    <col min="7933" max="7933" width="13.42578125" style="114" bestFit="1" customWidth="1"/>
    <col min="7934" max="7934" width="12.85546875" style="114" bestFit="1" customWidth="1"/>
    <col min="7935" max="7935" width="13.5703125" style="114" bestFit="1" customWidth="1"/>
    <col min="7936" max="7936" width="11" style="114" bestFit="1" customWidth="1"/>
    <col min="7937" max="7937" width="13.5703125" style="114" bestFit="1" customWidth="1"/>
    <col min="7938" max="7938" width="12.85546875" style="114" bestFit="1" customWidth="1"/>
    <col min="7939" max="7939" width="13.5703125" style="114" bestFit="1" customWidth="1"/>
    <col min="7940" max="7940" width="12.85546875" style="114" bestFit="1" customWidth="1"/>
    <col min="7941" max="7941" width="13.5703125" style="114" bestFit="1" customWidth="1"/>
    <col min="7942" max="7942" width="12.85546875" style="114" bestFit="1" customWidth="1"/>
    <col min="7943" max="7943" width="13.42578125" style="114" bestFit="1" customWidth="1"/>
    <col min="7944" max="7944" width="12.85546875" style="114" bestFit="1" customWidth="1"/>
    <col min="7945" max="7945" width="13.42578125" style="114" bestFit="1" customWidth="1"/>
    <col min="7946" max="7946" width="14.28515625" style="114" bestFit="1" customWidth="1"/>
    <col min="7947" max="7947" width="13.42578125" style="114" bestFit="1" customWidth="1"/>
    <col min="7948" max="7948" width="12.85546875" style="114" bestFit="1" customWidth="1"/>
    <col min="7949" max="7949" width="13.28515625" style="114" bestFit="1" customWidth="1"/>
    <col min="7950" max="7950" width="12.7109375" style="114" bestFit="1" customWidth="1"/>
    <col min="7951" max="7951" width="13.28515625" style="114" bestFit="1" customWidth="1"/>
    <col min="7952" max="7952" width="11.5703125" style="114" bestFit="1" customWidth="1"/>
    <col min="7953" max="7953" width="13.28515625" style="114" bestFit="1" customWidth="1"/>
    <col min="7954" max="7954" width="11.5703125" style="114" bestFit="1" customWidth="1"/>
    <col min="7955" max="7955" width="13.28515625" style="114" bestFit="1" customWidth="1"/>
    <col min="7956" max="7956" width="11.5703125" style="114" customWidth="1"/>
    <col min="7957" max="8184" width="9.140625" style="114"/>
    <col min="8185" max="8185" width="12.42578125" style="114" customWidth="1"/>
    <col min="8186" max="8186" width="31.5703125" style="114" customWidth="1"/>
    <col min="8187" max="8187" width="20.140625" style="114" customWidth="1"/>
    <col min="8188" max="8188" width="17.28515625" style="114" bestFit="1" customWidth="1"/>
    <col min="8189" max="8189" width="13.42578125" style="114" bestFit="1" customWidth="1"/>
    <col min="8190" max="8190" width="12.85546875" style="114" bestFit="1" customWidth="1"/>
    <col min="8191" max="8191" width="13.5703125" style="114" bestFit="1" customWidth="1"/>
    <col min="8192" max="8192" width="11" style="114" bestFit="1" customWidth="1"/>
    <col min="8193" max="8193" width="13.5703125" style="114" bestFit="1" customWidth="1"/>
    <col min="8194" max="8194" width="12.85546875" style="114" bestFit="1" customWidth="1"/>
    <col min="8195" max="8195" width="13.5703125" style="114" bestFit="1" customWidth="1"/>
    <col min="8196" max="8196" width="12.85546875" style="114" bestFit="1" customWidth="1"/>
    <col min="8197" max="8197" width="13.5703125" style="114" bestFit="1" customWidth="1"/>
    <col min="8198" max="8198" width="12.85546875" style="114" bestFit="1" customWidth="1"/>
    <col min="8199" max="8199" width="13.42578125" style="114" bestFit="1" customWidth="1"/>
    <col min="8200" max="8200" width="12.85546875" style="114" bestFit="1" customWidth="1"/>
    <col min="8201" max="8201" width="13.42578125" style="114" bestFit="1" customWidth="1"/>
    <col min="8202" max="8202" width="14.28515625" style="114" bestFit="1" customWidth="1"/>
    <col min="8203" max="8203" width="13.42578125" style="114" bestFit="1" customWidth="1"/>
    <col min="8204" max="8204" width="12.85546875" style="114" bestFit="1" customWidth="1"/>
    <col min="8205" max="8205" width="13.28515625" style="114" bestFit="1" customWidth="1"/>
    <col min="8206" max="8206" width="12.7109375" style="114" bestFit="1" customWidth="1"/>
    <col min="8207" max="8207" width="13.28515625" style="114" bestFit="1" customWidth="1"/>
    <col min="8208" max="8208" width="11.5703125" style="114" bestFit="1" customWidth="1"/>
    <col min="8209" max="8209" width="13.28515625" style="114" bestFit="1" customWidth="1"/>
    <col min="8210" max="8210" width="11.5703125" style="114" bestFit="1" customWidth="1"/>
    <col min="8211" max="8211" width="13.28515625" style="114" bestFit="1" customWidth="1"/>
    <col min="8212" max="8212" width="11.5703125" style="114" customWidth="1"/>
    <col min="8213" max="8440" width="9.140625" style="114"/>
    <col min="8441" max="8441" width="12.42578125" style="114" customWidth="1"/>
    <col min="8442" max="8442" width="31.5703125" style="114" customWidth="1"/>
    <col min="8443" max="8443" width="20.140625" style="114" customWidth="1"/>
    <col min="8444" max="8444" width="17.28515625" style="114" bestFit="1" customWidth="1"/>
    <col min="8445" max="8445" width="13.42578125" style="114" bestFit="1" customWidth="1"/>
    <col min="8446" max="8446" width="12.85546875" style="114" bestFit="1" customWidth="1"/>
    <col min="8447" max="8447" width="13.5703125" style="114" bestFit="1" customWidth="1"/>
    <col min="8448" max="8448" width="11" style="114" bestFit="1" customWidth="1"/>
    <col min="8449" max="8449" width="13.5703125" style="114" bestFit="1" customWidth="1"/>
    <col min="8450" max="8450" width="12.85546875" style="114" bestFit="1" customWidth="1"/>
    <col min="8451" max="8451" width="13.5703125" style="114" bestFit="1" customWidth="1"/>
    <col min="8452" max="8452" width="12.85546875" style="114" bestFit="1" customWidth="1"/>
    <col min="8453" max="8453" width="13.5703125" style="114" bestFit="1" customWidth="1"/>
    <col min="8454" max="8454" width="12.85546875" style="114" bestFit="1" customWidth="1"/>
    <col min="8455" max="8455" width="13.42578125" style="114" bestFit="1" customWidth="1"/>
    <col min="8456" max="8456" width="12.85546875" style="114" bestFit="1" customWidth="1"/>
    <col min="8457" max="8457" width="13.42578125" style="114" bestFit="1" customWidth="1"/>
    <col min="8458" max="8458" width="14.28515625" style="114" bestFit="1" customWidth="1"/>
    <col min="8459" max="8459" width="13.42578125" style="114" bestFit="1" customWidth="1"/>
    <col min="8460" max="8460" width="12.85546875" style="114" bestFit="1" customWidth="1"/>
    <col min="8461" max="8461" width="13.28515625" style="114" bestFit="1" customWidth="1"/>
    <col min="8462" max="8462" width="12.7109375" style="114" bestFit="1" customWidth="1"/>
    <col min="8463" max="8463" width="13.28515625" style="114" bestFit="1" customWidth="1"/>
    <col min="8464" max="8464" width="11.5703125" style="114" bestFit="1" customWidth="1"/>
    <col min="8465" max="8465" width="13.28515625" style="114" bestFit="1" customWidth="1"/>
    <col min="8466" max="8466" width="11.5703125" style="114" bestFit="1" customWidth="1"/>
    <col min="8467" max="8467" width="13.28515625" style="114" bestFit="1" customWidth="1"/>
    <col min="8468" max="8468" width="11.5703125" style="114" customWidth="1"/>
    <col min="8469" max="8696" width="9.140625" style="114"/>
    <col min="8697" max="8697" width="12.42578125" style="114" customWidth="1"/>
    <col min="8698" max="8698" width="31.5703125" style="114" customWidth="1"/>
    <col min="8699" max="8699" width="20.140625" style="114" customWidth="1"/>
    <col min="8700" max="8700" width="17.28515625" style="114" bestFit="1" customWidth="1"/>
    <col min="8701" max="8701" width="13.42578125" style="114" bestFit="1" customWidth="1"/>
    <col min="8702" max="8702" width="12.85546875" style="114" bestFit="1" customWidth="1"/>
    <col min="8703" max="8703" width="13.5703125" style="114" bestFit="1" customWidth="1"/>
    <col min="8704" max="8704" width="11" style="114" bestFit="1" customWidth="1"/>
    <col min="8705" max="8705" width="13.5703125" style="114" bestFit="1" customWidth="1"/>
    <col min="8706" max="8706" width="12.85546875" style="114" bestFit="1" customWidth="1"/>
    <col min="8707" max="8707" width="13.5703125" style="114" bestFit="1" customWidth="1"/>
    <col min="8708" max="8708" width="12.85546875" style="114" bestFit="1" customWidth="1"/>
    <col min="8709" max="8709" width="13.5703125" style="114" bestFit="1" customWidth="1"/>
    <col min="8710" max="8710" width="12.85546875" style="114" bestFit="1" customWidth="1"/>
    <col min="8711" max="8711" width="13.42578125" style="114" bestFit="1" customWidth="1"/>
    <col min="8712" max="8712" width="12.85546875" style="114" bestFit="1" customWidth="1"/>
    <col min="8713" max="8713" width="13.42578125" style="114" bestFit="1" customWidth="1"/>
    <col min="8714" max="8714" width="14.28515625" style="114" bestFit="1" customWidth="1"/>
    <col min="8715" max="8715" width="13.42578125" style="114" bestFit="1" customWidth="1"/>
    <col min="8716" max="8716" width="12.85546875" style="114" bestFit="1" customWidth="1"/>
    <col min="8717" max="8717" width="13.28515625" style="114" bestFit="1" customWidth="1"/>
    <col min="8718" max="8718" width="12.7109375" style="114" bestFit="1" customWidth="1"/>
    <col min="8719" max="8719" width="13.28515625" style="114" bestFit="1" customWidth="1"/>
    <col min="8720" max="8720" width="11.5703125" style="114" bestFit="1" customWidth="1"/>
    <col min="8721" max="8721" width="13.28515625" style="114" bestFit="1" customWidth="1"/>
    <col min="8722" max="8722" width="11.5703125" style="114" bestFit="1" customWidth="1"/>
    <col min="8723" max="8723" width="13.28515625" style="114" bestFit="1" customWidth="1"/>
    <col min="8724" max="8724" width="11.5703125" style="114" customWidth="1"/>
    <col min="8725" max="8952" width="9.140625" style="114"/>
    <col min="8953" max="8953" width="12.42578125" style="114" customWidth="1"/>
    <col min="8954" max="8954" width="31.5703125" style="114" customWidth="1"/>
    <col min="8955" max="8955" width="20.140625" style="114" customWidth="1"/>
    <col min="8956" max="8956" width="17.28515625" style="114" bestFit="1" customWidth="1"/>
    <col min="8957" max="8957" width="13.42578125" style="114" bestFit="1" customWidth="1"/>
    <col min="8958" max="8958" width="12.85546875" style="114" bestFit="1" customWidth="1"/>
    <col min="8959" max="8959" width="13.5703125" style="114" bestFit="1" customWidth="1"/>
    <col min="8960" max="8960" width="11" style="114" bestFit="1" customWidth="1"/>
    <col min="8961" max="8961" width="13.5703125" style="114" bestFit="1" customWidth="1"/>
    <col min="8962" max="8962" width="12.85546875" style="114" bestFit="1" customWidth="1"/>
    <col min="8963" max="8963" width="13.5703125" style="114" bestFit="1" customWidth="1"/>
    <col min="8964" max="8964" width="12.85546875" style="114" bestFit="1" customWidth="1"/>
    <col min="8965" max="8965" width="13.5703125" style="114" bestFit="1" customWidth="1"/>
    <col min="8966" max="8966" width="12.85546875" style="114" bestFit="1" customWidth="1"/>
    <col min="8967" max="8967" width="13.42578125" style="114" bestFit="1" customWidth="1"/>
    <col min="8968" max="8968" width="12.85546875" style="114" bestFit="1" customWidth="1"/>
    <col min="8969" max="8969" width="13.42578125" style="114" bestFit="1" customWidth="1"/>
    <col min="8970" max="8970" width="14.28515625" style="114" bestFit="1" customWidth="1"/>
    <col min="8971" max="8971" width="13.42578125" style="114" bestFit="1" customWidth="1"/>
    <col min="8972" max="8972" width="12.85546875" style="114" bestFit="1" customWidth="1"/>
    <col min="8973" max="8973" width="13.28515625" style="114" bestFit="1" customWidth="1"/>
    <col min="8974" max="8974" width="12.7109375" style="114" bestFit="1" customWidth="1"/>
    <col min="8975" max="8975" width="13.28515625" style="114" bestFit="1" customWidth="1"/>
    <col min="8976" max="8976" width="11.5703125" style="114" bestFit="1" customWidth="1"/>
    <col min="8977" max="8977" width="13.28515625" style="114" bestFit="1" customWidth="1"/>
    <col min="8978" max="8978" width="11.5703125" style="114" bestFit="1" customWidth="1"/>
    <col min="8979" max="8979" width="13.28515625" style="114" bestFit="1" customWidth="1"/>
    <col min="8980" max="8980" width="11.5703125" style="114" customWidth="1"/>
    <col min="8981" max="9208" width="9.140625" style="114"/>
    <col min="9209" max="9209" width="12.42578125" style="114" customWidth="1"/>
    <col min="9210" max="9210" width="31.5703125" style="114" customWidth="1"/>
    <col min="9211" max="9211" width="20.140625" style="114" customWidth="1"/>
    <col min="9212" max="9212" width="17.28515625" style="114" bestFit="1" customWidth="1"/>
    <col min="9213" max="9213" width="13.42578125" style="114" bestFit="1" customWidth="1"/>
    <col min="9214" max="9214" width="12.85546875" style="114" bestFit="1" customWidth="1"/>
    <col min="9215" max="9215" width="13.5703125" style="114" bestFit="1" customWidth="1"/>
    <col min="9216" max="9216" width="11" style="114" bestFit="1" customWidth="1"/>
    <col min="9217" max="9217" width="13.5703125" style="114" bestFit="1" customWidth="1"/>
    <col min="9218" max="9218" width="12.85546875" style="114" bestFit="1" customWidth="1"/>
    <col min="9219" max="9219" width="13.5703125" style="114" bestFit="1" customWidth="1"/>
    <col min="9220" max="9220" width="12.85546875" style="114" bestFit="1" customWidth="1"/>
    <col min="9221" max="9221" width="13.5703125" style="114" bestFit="1" customWidth="1"/>
    <col min="9222" max="9222" width="12.85546875" style="114" bestFit="1" customWidth="1"/>
    <col min="9223" max="9223" width="13.42578125" style="114" bestFit="1" customWidth="1"/>
    <col min="9224" max="9224" width="12.85546875" style="114" bestFit="1" customWidth="1"/>
    <col min="9225" max="9225" width="13.42578125" style="114" bestFit="1" customWidth="1"/>
    <col min="9226" max="9226" width="14.28515625" style="114" bestFit="1" customWidth="1"/>
    <col min="9227" max="9227" width="13.42578125" style="114" bestFit="1" customWidth="1"/>
    <col min="9228" max="9228" width="12.85546875" style="114" bestFit="1" customWidth="1"/>
    <col min="9229" max="9229" width="13.28515625" style="114" bestFit="1" customWidth="1"/>
    <col min="9230" max="9230" width="12.7109375" style="114" bestFit="1" customWidth="1"/>
    <col min="9231" max="9231" width="13.28515625" style="114" bestFit="1" customWidth="1"/>
    <col min="9232" max="9232" width="11.5703125" style="114" bestFit="1" customWidth="1"/>
    <col min="9233" max="9233" width="13.28515625" style="114" bestFit="1" customWidth="1"/>
    <col min="9234" max="9234" width="11.5703125" style="114" bestFit="1" customWidth="1"/>
    <col min="9235" max="9235" width="13.28515625" style="114" bestFit="1" customWidth="1"/>
    <col min="9236" max="9236" width="11.5703125" style="114" customWidth="1"/>
    <col min="9237" max="9464" width="9.140625" style="114"/>
    <col min="9465" max="9465" width="12.42578125" style="114" customWidth="1"/>
    <col min="9466" max="9466" width="31.5703125" style="114" customWidth="1"/>
    <col min="9467" max="9467" width="20.140625" style="114" customWidth="1"/>
    <col min="9468" max="9468" width="17.28515625" style="114" bestFit="1" customWidth="1"/>
    <col min="9469" max="9469" width="13.42578125" style="114" bestFit="1" customWidth="1"/>
    <col min="9470" max="9470" width="12.85546875" style="114" bestFit="1" customWidth="1"/>
    <col min="9471" max="9471" width="13.5703125" style="114" bestFit="1" customWidth="1"/>
    <col min="9472" max="9472" width="11" style="114" bestFit="1" customWidth="1"/>
    <col min="9473" max="9473" width="13.5703125" style="114" bestFit="1" customWidth="1"/>
    <col min="9474" max="9474" width="12.85546875" style="114" bestFit="1" customWidth="1"/>
    <col min="9475" max="9475" width="13.5703125" style="114" bestFit="1" customWidth="1"/>
    <col min="9476" max="9476" width="12.85546875" style="114" bestFit="1" customWidth="1"/>
    <col min="9477" max="9477" width="13.5703125" style="114" bestFit="1" customWidth="1"/>
    <col min="9478" max="9478" width="12.85546875" style="114" bestFit="1" customWidth="1"/>
    <col min="9479" max="9479" width="13.42578125" style="114" bestFit="1" customWidth="1"/>
    <col min="9480" max="9480" width="12.85546875" style="114" bestFit="1" customWidth="1"/>
    <col min="9481" max="9481" width="13.42578125" style="114" bestFit="1" customWidth="1"/>
    <col min="9482" max="9482" width="14.28515625" style="114" bestFit="1" customWidth="1"/>
    <col min="9483" max="9483" width="13.42578125" style="114" bestFit="1" customWidth="1"/>
    <col min="9484" max="9484" width="12.85546875" style="114" bestFit="1" customWidth="1"/>
    <col min="9485" max="9485" width="13.28515625" style="114" bestFit="1" customWidth="1"/>
    <col min="9486" max="9486" width="12.7109375" style="114" bestFit="1" customWidth="1"/>
    <col min="9487" max="9487" width="13.28515625" style="114" bestFit="1" customWidth="1"/>
    <col min="9488" max="9488" width="11.5703125" style="114" bestFit="1" customWidth="1"/>
    <col min="9489" max="9489" width="13.28515625" style="114" bestFit="1" customWidth="1"/>
    <col min="9490" max="9490" width="11.5703125" style="114" bestFit="1" customWidth="1"/>
    <col min="9491" max="9491" width="13.28515625" style="114" bestFit="1" customWidth="1"/>
    <col min="9492" max="9492" width="11.5703125" style="114" customWidth="1"/>
    <col min="9493" max="9720" width="9.140625" style="114"/>
    <col min="9721" max="9721" width="12.42578125" style="114" customWidth="1"/>
    <col min="9722" max="9722" width="31.5703125" style="114" customWidth="1"/>
    <col min="9723" max="9723" width="20.140625" style="114" customWidth="1"/>
    <col min="9724" max="9724" width="17.28515625" style="114" bestFit="1" customWidth="1"/>
    <col min="9725" max="9725" width="13.42578125" style="114" bestFit="1" customWidth="1"/>
    <col min="9726" max="9726" width="12.85546875" style="114" bestFit="1" customWidth="1"/>
    <col min="9727" max="9727" width="13.5703125" style="114" bestFit="1" customWidth="1"/>
    <col min="9728" max="9728" width="11" style="114" bestFit="1" customWidth="1"/>
    <col min="9729" max="9729" width="13.5703125" style="114" bestFit="1" customWidth="1"/>
    <col min="9730" max="9730" width="12.85546875" style="114" bestFit="1" customWidth="1"/>
    <col min="9731" max="9731" width="13.5703125" style="114" bestFit="1" customWidth="1"/>
    <col min="9732" max="9732" width="12.85546875" style="114" bestFit="1" customWidth="1"/>
    <col min="9733" max="9733" width="13.5703125" style="114" bestFit="1" customWidth="1"/>
    <col min="9734" max="9734" width="12.85546875" style="114" bestFit="1" customWidth="1"/>
    <col min="9735" max="9735" width="13.42578125" style="114" bestFit="1" customWidth="1"/>
    <col min="9736" max="9736" width="12.85546875" style="114" bestFit="1" customWidth="1"/>
    <col min="9737" max="9737" width="13.42578125" style="114" bestFit="1" customWidth="1"/>
    <col min="9738" max="9738" width="14.28515625" style="114" bestFit="1" customWidth="1"/>
    <col min="9739" max="9739" width="13.42578125" style="114" bestFit="1" customWidth="1"/>
    <col min="9740" max="9740" width="12.85546875" style="114" bestFit="1" customWidth="1"/>
    <col min="9741" max="9741" width="13.28515625" style="114" bestFit="1" customWidth="1"/>
    <col min="9742" max="9742" width="12.7109375" style="114" bestFit="1" customWidth="1"/>
    <col min="9743" max="9743" width="13.28515625" style="114" bestFit="1" customWidth="1"/>
    <col min="9744" max="9744" width="11.5703125" style="114" bestFit="1" customWidth="1"/>
    <col min="9745" max="9745" width="13.28515625" style="114" bestFit="1" customWidth="1"/>
    <col min="9746" max="9746" width="11.5703125" style="114" bestFit="1" customWidth="1"/>
    <col min="9747" max="9747" width="13.28515625" style="114" bestFit="1" customWidth="1"/>
    <col min="9748" max="9748" width="11.5703125" style="114" customWidth="1"/>
    <col min="9749" max="9976" width="9.140625" style="114"/>
    <col min="9977" max="9977" width="12.42578125" style="114" customWidth="1"/>
    <col min="9978" max="9978" width="31.5703125" style="114" customWidth="1"/>
    <col min="9979" max="9979" width="20.140625" style="114" customWidth="1"/>
    <col min="9980" max="9980" width="17.28515625" style="114" bestFit="1" customWidth="1"/>
    <col min="9981" max="9981" width="13.42578125" style="114" bestFit="1" customWidth="1"/>
    <col min="9982" max="9982" width="12.85546875" style="114" bestFit="1" customWidth="1"/>
    <col min="9983" max="9983" width="13.5703125" style="114" bestFit="1" customWidth="1"/>
    <col min="9984" max="9984" width="11" style="114" bestFit="1" customWidth="1"/>
    <col min="9985" max="9985" width="13.5703125" style="114" bestFit="1" customWidth="1"/>
    <col min="9986" max="9986" width="12.85546875" style="114" bestFit="1" customWidth="1"/>
    <col min="9987" max="9987" width="13.5703125" style="114" bestFit="1" customWidth="1"/>
    <col min="9988" max="9988" width="12.85546875" style="114" bestFit="1" customWidth="1"/>
    <col min="9989" max="9989" width="13.5703125" style="114" bestFit="1" customWidth="1"/>
    <col min="9990" max="9990" width="12.85546875" style="114" bestFit="1" customWidth="1"/>
    <col min="9991" max="9991" width="13.42578125" style="114" bestFit="1" customWidth="1"/>
    <col min="9992" max="9992" width="12.85546875" style="114" bestFit="1" customWidth="1"/>
    <col min="9993" max="9993" width="13.42578125" style="114" bestFit="1" customWidth="1"/>
    <col min="9994" max="9994" width="14.28515625" style="114" bestFit="1" customWidth="1"/>
    <col min="9995" max="9995" width="13.42578125" style="114" bestFit="1" customWidth="1"/>
    <col min="9996" max="9996" width="12.85546875" style="114" bestFit="1" customWidth="1"/>
    <col min="9997" max="9997" width="13.28515625" style="114" bestFit="1" customWidth="1"/>
    <col min="9998" max="9998" width="12.7109375" style="114" bestFit="1" customWidth="1"/>
    <col min="9999" max="9999" width="13.28515625" style="114" bestFit="1" customWidth="1"/>
    <col min="10000" max="10000" width="11.5703125" style="114" bestFit="1" customWidth="1"/>
    <col min="10001" max="10001" width="13.28515625" style="114" bestFit="1" customWidth="1"/>
    <col min="10002" max="10002" width="11.5703125" style="114" bestFit="1" customWidth="1"/>
    <col min="10003" max="10003" width="13.28515625" style="114" bestFit="1" customWidth="1"/>
    <col min="10004" max="10004" width="11.5703125" style="114" customWidth="1"/>
    <col min="10005" max="10232" width="9.140625" style="114"/>
    <col min="10233" max="10233" width="12.42578125" style="114" customWidth="1"/>
    <col min="10234" max="10234" width="31.5703125" style="114" customWidth="1"/>
    <col min="10235" max="10235" width="20.140625" style="114" customWidth="1"/>
    <col min="10236" max="10236" width="17.28515625" style="114" bestFit="1" customWidth="1"/>
    <col min="10237" max="10237" width="13.42578125" style="114" bestFit="1" customWidth="1"/>
    <col min="10238" max="10238" width="12.85546875" style="114" bestFit="1" customWidth="1"/>
    <col min="10239" max="10239" width="13.5703125" style="114" bestFit="1" customWidth="1"/>
    <col min="10240" max="10240" width="11" style="114" bestFit="1" customWidth="1"/>
    <col min="10241" max="10241" width="13.5703125" style="114" bestFit="1" customWidth="1"/>
    <col min="10242" max="10242" width="12.85546875" style="114" bestFit="1" customWidth="1"/>
    <col min="10243" max="10243" width="13.5703125" style="114" bestFit="1" customWidth="1"/>
    <col min="10244" max="10244" width="12.85546875" style="114" bestFit="1" customWidth="1"/>
    <col min="10245" max="10245" width="13.5703125" style="114" bestFit="1" customWidth="1"/>
    <col min="10246" max="10246" width="12.85546875" style="114" bestFit="1" customWidth="1"/>
    <col min="10247" max="10247" width="13.42578125" style="114" bestFit="1" customWidth="1"/>
    <col min="10248" max="10248" width="12.85546875" style="114" bestFit="1" customWidth="1"/>
    <col min="10249" max="10249" width="13.42578125" style="114" bestFit="1" customWidth="1"/>
    <col min="10250" max="10250" width="14.28515625" style="114" bestFit="1" customWidth="1"/>
    <col min="10251" max="10251" width="13.42578125" style="114" bestFit="1" customWidth="1"/>
    <col min="10252" max="10252" width="12.85546875" style="114" bestFit="1" customWidth="1"/>
    <col min="10253" max="10253" width="13.28515625" style="114" bestFit="1" customWidth="1"/>
    <col min="10254" max="10254" width="12.7109375" style="114" bestFit="1" customWidth="1"/>
    <col min="10255" max="10255" width="13.28515625" style="114" bestFit="1" customWidth="1"/>
    <col min="10256" max="10256" width="11.5703125" style="114" bestFit="1" customWidth="1"/>
    <col min="10257" max="10257" width="13.28515625" style="114" bestFit="1" customWidth="1"/>
    <col min="10258" max="10258" width="11.5703125" style="114" bestFit="1" customWidth="1"/>
    <col min="10259" max="10259" width="13.28515625" style="114" bestFit="1" customWidth="1"/>
    <col min="10260" max="10260" width="11.5703125" style="114" customWidth="1"/>
    <col min="10261" max="10488" width="9.140625" style="114"/>
    <col min="10489" max="10489" width="12.42578125" style="114" customWidth="1"/>
    <col min="10490" max="10490" width="31.5703125" style="114" customWidth="1"/>
    <col min="10491" max="10491" width="20.140625" style="114" customWidth="1"/>
    <col min="10492" max="10492" width="17.28515625" style="114" bestFit="1" customWidth="1"/>
    <col min="10493" max="10493" width="13.42578125" style="114" bestFit="1" customWidth="1"/>
    <col min="10494" max="10494" width="12.85546875" style="114" bestFit="1" customWidth="1"/>
    <col min="10495" max="10495" width="13.5703125" style="114" bestFit="1" customWidth="1"/>
    <col min="10496" max="10496" width="11" style="114" bestFit="1" customWidth="1"/>
    <col min="10497" max="10497" width="13.5703125" style="114" bestFit="1" customWidth="1"/>
    <col min="10498" max="10498" width="12.85546875" style="114" bestFit="1" customWidth="1"/>
    <col min="10499" max="10499" width="13.5703125" style="114" bestFit="1" customWidth="1"/>
    <col min="10500" max="10500" width="12.85546875" style="114" bestFit="1" customWidth="1"/>
    <col min="10501" max="10501" width="13.5703125" style="114" bestFit="1" customWidth="1"/>
    <col min="10502" max="10502" width="12.85546875" style="114" bestFit="1" customWidth="1"/>
    <col min="10503" max="10503" width="13.42578125" style="114" bestFit="1" customWidth="1"/>
    <col min="10504" max="10504" width="12.85546875" style="114" bestFit="1" customWidth="1"/>
    <col min="10505" max="10505" width="13.42578125" style="114" bestFit="1" customWidth="1"/>
    <col min="10506" max="10506" width="14.28515625" style="114" bestFit="1" customWidth="1"/>
    <col min="10507" max="10507" width="13.42578125" style="114" bestFit="1" customWidth="1"/>
    <col min="10508" max="10508" width="12.85546875" style="114" bestFit="1" customWidth="1"/>
    <col min="10509" max="10509" width="13.28515625" style="114" bestFit="1" customWidth="1"/>
    <col min="10510" max="10510" width="12.7109375" style="114" bestFit="1" customWidth="1"/>
    <col min="10511" max="10511" width="13.28515625" style="114" bestFit="1" customWidth="1"/>
    <col min="10512" max="10512" width="11.5703125" style="114" bestFit="1" customWidth="1"/>
    <col min="10513" max="10513" width="13.28515625" style="114" bestFit="1" customWidth="1"/>
    <col min="10514" max="10514" width="11.5703125" style="114" bestFit="1" customWidth="1"/>
    <col min="10515" max="10515" width="13.28515625" style="114" bestFit="1" customWidth="1"/>
    <col min="10516" max="10516" width="11.5703125" style="114" customWidth="1"/>
    <col min="10517" max="10744" width="9.140625" style="114"/>
    <col min="10745" max="10745" width="12.42578125" style="114" customWidth="1"/>
    <col min="10746" max="10746" width="31.5703125" style="114" customWidth="1"/>
    <col min="10747" max="10747" width="20.140625" style="114" customWidth="1"/>
    <col min="10748" max="10748" width="17.28515625" style="114" bestFit="1" customWidth="1"/>
    <col min="10749" max="10749" width="13.42578125" style="114" bestFit="1" customWidth="1"/>
    <col min="10750" max="10750" width="12.85546875" style="114" bestFit="1" customWidth="1"/>
    <col min="10751" max="10751" width="13.5703125" style="114" bestFit="1" customWidth="1"/>
    <col min="10752" max="10752" width="11" style="114" bestFit="1" customWidth="1"/>
    <col min="10753" max="10753" width="13.5703125" style="114" bestFit="1" customWidth="1"/>
    <col min="10754" max="10754" width="12.85546875" style="114" bestFit="1" customWidth="1"/>
    <col min="10755" max="10755" width="13.5703125" style="114" bestFit="1" customWidth="1"/>
    <col min="10756" max="10756" width="12.85546875" style="114" bestFit="1" customWidth="1"/>
    <col min="10757" max="10757" width="13.5703125" style="114" bestFit="1" customWidth="1"/>
    <col min="10758" max="10758" width="12.85546875" style="114" bestFit="1" customWidth="1"/>
    <col min="10759" max="10759" width="13.42578125" style="114" bestFit="1" customWidth="1"/>
    <col min="10760" max="10760" width="12.85546875" style="114" bestFit="1" customWidth="1"/>
    <col min="10761" max="10761" width="13.42578125" style="114" bestFit="1" customWidth="1"/>
    <col min="10762" max="10762" width="14.28515625" style="114" bestFit="1" customWidth="1"/>
    <col min="10763" max="10763" width="13.42578125" style="114" bestFit="1" customWidth="1"/>
    <col min="10764" max="10764" width="12.85546875" style="114" bestFit="1" customWidth="1"/>
    <col min="10765" max="10765" width="13.28515625" style="114" bestFit="1" customWidth="1"/>
    <col min="10766" max="10766" width="12.7109375" style="114" bestFit="1" customWidth="1"/>
    <col min="10767" max="10767" width="13.28515625" style="114" bestFit="1" customWidth="1"/>
    <col min="10768" max="10768" width="11.5703125" style="114" bestFit="1" customWidth="1"/>
    <col min="10769" max="10769" width="13.28515625" style="114" bestFit="1" customWidth="1"/>
    <col min="10770" max="10770" width="11.5703125" style="114" bestFit="1" customWidth="1"/>
    <col min="10771" max="10771" width="13.28515625" style="114" bestFit="1" customWidth="1"/>
    <col min="10772" max="10772" width="11.5703125" style="114" customWidth="1"/>
    <col min="10773" max="11000" width="9.140625" style="114"/>
    <col min="11001" max="11001" width="12.42578125" style="114" customWidth="1"/>
    <col min="11002" max="11002" width="31.5703125" style="114" customWidth="1"/>
    <col min="11003" max="11003" width="20.140625" style="114" customWidth="1"/>
    <col min="11004" max="11004" width="17.28515625" style="114" bestFit="1" customWidth="1"/>
    <col min="11005" max="11005" width="13.42578125" style="114" bestFit="1" customWidth="1"/>
    <col min="11006" max="11006" width="12.85546875" style="114" bestFit="1" customWidth="1"/>
    <col min="11007" max="11007" width="13.5703125" style="114" bestFit="1" customWidth="1"/>
    <col min="11008" max="11008" width="11" style="114" bestFit="1" customWidth="1"/>
    <col min="11009" max="11009" width="13.5703125" style="114" bestFit="1" customWidth="1"/>
    <col min="11010" max="11010" width="12.85546875" style="114" bestFit="1" customWidth="1"/>
    <col min="11011" max="11011" width="13.5703125" style="114" bestFit="1" customWidth="1"/>
    <col min="11012" max="11012" width="12.85546875" style="114" bestFit="1" customWidth="1"/>
    <col min="11013" max="11013" width="13.5703125" style="114" bestFit="1" customWidth="1"/>
    <col min="11014" max="11014" width="12.85546875" style="114" bestFit="1" customWidth="1"/>
    <col min="11015" max="11015" width="13.42578125" style="114" bestFit="1" customWidth="1"/>
    <col min="11016" max="11016" width="12.85546875" style="114" bestFit="1" customWidth="1"/>
    <col min="11017" max="11017" width="13.42578125" style="114" bestFit="1" customWidth="1"/>
    <col min="11018" max="11018" width="14.28515625" style="114" bestFit="1" customWidth="1"/>
    <col min="11019" max="11019" width="13.42578125" style="114" bestFit="1" customWidth="1"/>
    <col min="11020" max="11020" width="12.85546875" style="114" bestFit="1" customWidth="1"/>
    <col min="11021" max="11021" width="13.28515625" style="114" bestFit="1" customWidth="1"/>
    <col min="11022" max="11022" width="12.7109375" style="114" bestFit="1" customWidth="1"/>
    <col min="11023" max="11023" width="13.28515625" style="114" bestFit="1" customWidth="1"/>
    <col min="11024" max="11024" width="11.5703125" style="114" bestFit="1" customWidth="1"/>
    <col min="11025" max="11025" width="13.28515625" style="114" bestFit="1" customWidth="1"/>
    <col min="11026" max="11026" width="11.5703125" style="114" bestFit="1" customWidth="1"/>
    <col min="11027" max="11027" width="13.28515625" style="114" bestFit="1" customWidth="1"/>
    <col min="11028" max="11028" width="11.5703125" style="114" customWidth="1"/>
    <col min="11029" max="11256" width="9.140625" style="114"/>
    <col min="11257" max="11257" width="12.42578125" style="114" customWidth="1"/>
    <col min="11258" max="11258" width="31.5703125" style="114" customWidth="1"/>
    <col min="11259" max="11259" width="20.140625" style="114" customWidth="1"/>
    <col min="11260" max="11260" width="17.28515625" style="114" bestFit="1" customWidth="1"/>
    <col min="11261" max="11261" width="13.42578125" style="114" bestFit="1" customWidth="1"/>
    <col min="11262" max="11262" width="12.85546875" style="114" bestFit="1" customWidth="1"/>
    <col min="11263" max="11263" width="13.5703125" style="114" bestFit="1" customWidth="1"/>
    <col min="11264" max="11264" width="11" style="114" bestFit="1" customWidth="1"/>
    <col min="11265" max="11265" width="13.5703125" style="114" bestFit="1" customWidth="1"/>
    <col min="11266" max="11266" width="12.85546875" style="114" bestFit="1" customWidth="1"/>
    <col min="11267" max="11267" width="13.5703125" style="114" bestFit="1" customWidth="1"/>
    <col min="11268" max="11268" width="12.85546875" style="114" bestFit="1" customWidth="1"/>
    <col min="11269" max="11269" width="13.5703125" style="114" bestFit="1" customWidth="1"/>
    <col min="11270" max="11270" width="12.85546875" style="114" bestFit="1" customWidth="1"/>
    <col min="11271" max="11271" width="13.42578125" style="114" bestFit="1" customWidth="1"/>
    <col min="11272" max="11272" width="12.85546875" style="114" bestFit="1" customWidth="1"/>
    <col min="11273" max="11273" width="13.42578125" style="114" bestFit="1" customWidth="1"/>
    <col min="11274" max="11274" width="14.28515625" style="114" bestFit="1" customWidth="1"/>
    <col min="11275" max="11275" width="13.42578125" style="114" bestFit="1" customWidth="1"/>
    <col min="11276" max="11276" width="12.85546875" style="114" bestFit="1" customWidth="1"/>
    <col min="11277" max="11277" width="13.28515625" style="114" bestFit="1" customWidth="1"/>
    <col min="11278" max="11278" width="12.7109375" style="114" bestFit="1" customWidth="1"/>
    <col min="11279" max="11279" width="13.28515625" style="114" bestFit="1" customWidth="1"/>
    <col min="11280" max="11280" width="11.5703125" style="114" bestFit="1" customWidth="1"/>
    <col min="11281" max="11281" width="13.28515625" style="114" bestFit="1" customWidth="1"/>
    <col min="11282" max="11282" width="11.5703125" style="114" bestFit="1" customWidth="1"/>
    <col min="11283" max="11283" width="13.28515625" style="114" bestFit="1" customWidth="1"/>
    <col min="11284" max="11284" width="11.5703125" style="114" customWidth="1"/>
    <col min="11285" max="11512" width="9.140625" style="114"/>
    <col min="11513" max="11513" width="12.42578125" style="114" customWidth="1"/>
    <col min="11514" max="11514" width="31.5703125" style="114" customWidth="1"/>
    <col min="11515" max="11515" width="20.140625" style="114" customWidth="1"/>
    <col min="11516" max="11516" width="17.28515625" style="114" bestFit="1" customWidth="1"/>
    <col min="11517" max="11517" width="13.42578125" style="114" bestFit="1" customWidth="1"/>
    <col min="11518" max="11518" width="12.85546875" style="114" bestFit="1" customWidth="1"/>
    <col min="11519" max="11519" width="13.5703125" style="114" bestFit="1" customWidth="1"/>
    <col min="11520" max="11520" width="11" style="114" bestFit="1" customWidth="1"/>
    <col min="11521" max="11521" width="13.5703125" style="114" bestFit="1" customWidth="1"/>
    <col min="11522" max="11522" width="12.85546875" style="114" bestFit="1" customWidth="1"/>
    <col min="11523" max="11523" width="13.5703125" style="114" bestFit="1" customWidth="1"/>
    <col min="11524" max="11524" width="12.85546875" style="114" bestFit="1" customWidth="1"/>
    <col min="11525" max="11525" width="13.5703125" style="114" bestFit="1" customWidth="1"/>
    <col min="11526" max="11526" width="12.85546875" style="114" bestFit="1" customWidth="1"/>
    <col min="11527" max="11527" width="13.42578125" style="114" bestFit="1" customWidth="1"/>
    <col min="11528" max="11528" width="12.85546875" style="114" bestFit="1" customWidth="1"/>
    <col min="11529" max="11529" width="13.42578125" style="114" bestFit="1" customWidth="1"/>
    <col min="11530" max="11530" width="14.28515625" style="114" bestFit="1" customWidth="1"/>
    <col min="11531" max="11531" width="13.42578125" style="114" bestFit="1" customWidth="1"/>
    <col min="11532" max="11532" width="12.85546875" style="114" bestFit="1" customWidth="1"/>
    <col min="11533" max="11533" width="13.28515625" style="114" bestFit="1" customWidth="1"/>
    <col min="11534" max="11534" width="12.7109375" style="114" bestFit="1" customWidth="1"/>
    <col min="11535" max="11535" width="13.28515625" style="114" bestFit="1" customWidth="1"/>
    <col min="11536" max="11536" width="11.5703125" style="114" bestFit="1" customWidth="1"/>
    <col min="11537" max="11537" width="13.28515625" style="114" bestFit="1" customWidth="1"/>
    <col min="11538" max="11538" width="11.5703125" style="114" bestFit="1" customWidth="1"/>
    <col min="11539" max="11539" width="13.28515625" style="114" bestFit="1" customWidth="1"/>
    <col min="11540" max="11540" width="11.5703125" style="114" customWidth="1"/>
    <col min="11541" max="11768" width="9.140625" style="114"/>
    <col min="11769" max="11769" width="12.42578125" style="114" customWidth="1"/>
    <col min="11770" max="11770" width="31.5703125" style="114" customWidth="1"/>
    <col min="11771" max="11771" width="20.140625" style="114" customWidth="1"/>
    <col min="11772" max="11772" width="17.28515625" style="114" bestFit="1" customWidth="1"/>
    <col min="11773" max="11773" width="13.42578125" style="114" bestFit="1" customWidth="1"/>
    <col min="11774" max="11774" width="12.85546875" style="114" bestFit="1" customWidth="1"/>
    <col min="11775" max="11775" width="13.5703125" style="114" bestFit="1" customWidth="1"/>
    <col min="11776" max="11776" width="11" style="114" bestFit="1" customWidth="1"/>
    <col min="11777" max="11777" width="13.5703125" style="114" bestFit="1" customWidth="1"/>
    <col min="11778" max="11778" width="12.85546875" style="114" bestFit="1" customWidth="1"/>
    <col min="11779" max="11779" width="13.5703125" style="114" bestFit="1" customWidth="1"/>
    <col min="11780" max="11780" width="12.85546875" style="114" bestFit="1" customWidth="1"/>
    <col min="11781" max="11781" width="13.5703125" style="114" bestFit="1" customWidth="1"/>
    <col min="11782" max="11782" width="12.85546875" style="114" bestFit="1" customWidth="1"/>
    <col min="11783" max="11783" width="13.42578125" style="114" bestFit="1" customWidth="1"/>
    <col min="11784" max="11784" width="12.85546875" style="114" bestFit="1" customWidth="1"/>
    <col min="11785" max="11785" width="13.42578125" style="114" bestFit="1" customWidth="1"/>
    <col min="11786" max="11786" width="14.28515625" style="114" bestFit="1" customWidth="1"/>
    <col min="11787" max="11787" width="13.42578125" style="114" bestFit="1" customWidth="1"/>
    <col min="11788" max="11788" width="12.85546875" style="114" bestFit="1" customWidth="1"/>
    <col min="11789" max="11789" width="13.28515625" style="114" bestFit="1" customWidth="1"/>
    <col min="11790" max="11790" width="12.7109375" style="114" bestFit="1" customWidth="1"/>
    <col min="11791" max="11791" width="13.28515625" style="114" bestFit="1" customWidth="1"/>
    <col min="11792" max="11792" width="11.5703125" style="114" bestFit="1" customWidth="1"/>
    <col min="11793" max="11793" width="13.28515625" style="114" bestFit="1" customWidth="1"/>
    <col min="11794" max="11794" width="11.5703125" style="114" bestFit="1" customWidth="1"/>
    <col min="11795" max="11795" width="13.28515625" style="114" bestFit="1" customWidth="1"/>
    <col min="11796" max="11796" width="11.5703125" style="114" customWidth="1"/>
    <col min="11797" max="12024" width="9.140625" style="114"/>
    <col min="12025" max="12025" width="12.42578125" style="114" customWidth="1"/>
    <col min="12026" max="12026" width="31.5703125" style="114" customWidth="1"/>
    <col min="12027" max="12027" width="20.140625" style="114" customWidth="1"/>
    <col min="12028" max="12028" width="17.28515625" style="114" bestFit="1" customWidth="1"/>
    <col min="12029" max="12029" width="13.42578125" style="114" bestFit="1" customWidth="1"/>
    <col min="12030" max="12030" width="12.85546875" style="114" bestFit="1" customWidth="1"/>
    <col min="12031" max="12031" width="13.5703125" style="114" bestFit="1" customWidth="1"/>
    <col min="12032" max="12032" width="11" style="114" bestFit="1" customWidth="1"/>
    <col min="12033" max="12033" width="13.5703125" style="114" bestFit="1" customWidth="1"/>
    <col min="12034" max="12034" width="12.85546875" style="114" bestFit="1" customWidth="1"/>
    <col min="12035" max="12035" width="13.5703125" style="114" bestFit="1" customWidth="1"/>
    <col min="12036" max="12036" width="12.85546875" style="114" bestFit="1" customWidth="1"/>
    <col min="12037" max="12037" width="13.5703125" style="114" bestFit="1" customWidth="1"/>
    <col min="12038" max="12038" width="12.85546875" style="114" bestFit="1" customWidth="1"/>
    <col min="12039" max="12039" width="13.42578125" style="114" bestFit="1" customWidth="1"/>
    <col min="12040" max="12040" width="12.85546875" style="114" bestFit="1" customWidth="1"/>
    <col min="12041" max="12041" width="13.42578125" style="114" bestFit="1" customWidth="1"/>
    <col min="12042" max="12042" width="14.28515625" style="114" bestFit="1" customWidth="1"/>
    <col min="12043" max="12043" width="13.42578125" style="114" bestFit="1" customWidth="1"/>
    <col min="12044" max="12044" width="12.85546875" style="114" bestFit="1" customWidth="1"/>
    <col min="12045" max="12045" width="13.28515625" style="114" bestFit="1" customWidth="1"/>
    <col min="12046" max="12046" width="12.7109375" style="114" bestFit="1" customWidth="1"/>
    <col min="12047" max="12047" width="13.28515625" style="114" bestFit="1" customWidth="1"/>
    <col min="12048" max="12048" width="11.5703125" style="114" bestFit="1" customWidth="1"/>
    <col min="12049" max="12049" width="13.28515625" style="114" bestFit="1" customWidth="1"/>
    <col min="12050" max="12050" width="11.5703125" style="114" bestFit="1" customWidth="1"/>
    <col min="12051" max="12051" width="13.28515625" style="114" bestFit="1" customWidth="1"/>
    <col min="12052" max="12052" width="11.5703125" style="114" customWidth="1"/>
    <col min="12053" max="12280" width="9.140625" style="114"/>
    <col min="12281" max="12281" width="12.42578125" style="114" customWidth="1"/>
    <col min="12282" max="12282" width="31.5703125" style="114" customWidth="1"/>
    <col min="12283" max="12283" width="20.140625" style="114" customWidth="1"/>
    <col min="12284" max="12284" width="17.28515625" style="114" bestFit="1" customWidth="1"/>
    <col min="12285" max="12285" width="13.42578125" style="114" bestFit="1" customWidth="1"/>
    <col min="12286" max="12286" width="12.85546875" style="114" bestFit="1" customWidth="1"/>
    <col min="12287" max="12287" width="13.5703125" style="114" bestFit="1" customWidth="1"/>
    <col min="12288" max="12288" width="11" style="114" bestFit="1" customWidth="1"/>
    <col min="12289" max="12289" width="13.5703125" style="114" bestFit="1" customWidth="1"/>
    <col min="12290" max="12290" width="12.85546875" style="114" bestFit="1" customWidth="1"/>
    <col min="12291" max="12291" width="13.5703125" style="114" bestFit="1" customWidth="1"/>
    <col min="12292" max="12292" width="12.85546875" style="114" bestFit="1" customWidth="1"/>
    <col min="12293" max="12293" width="13.5703125" style="114" bestFit="1" customWidth="1"/>
    <col min="12294" max="12294" width="12.85546875" style="114" bestFit="1" customWidth="1"/>
    <col min="12295" max="12295" width="13.42578125" style="114" bestFit="1" customWidth="1"/>
    <col min="12296" max="12296" width="12.85546875" style="114" bestFit="1" customWidth="1"/>
    <col min="12297" max="12297" width="13.42578125" style="114" bestFit="1" customWidth="1"/>
    <col min="12298" max="12298" width="14.28515625" style="114" bestFit="1" customWidth="1"/>
    <col min="12299" max="12299" width="13.42578125" style="114" bestFit="1" customWidth="1"/>
    <col min="12300" max="12300" width="12.85546875" style="114" bestFit="1" customWidth="1"/>
    <col min="12301" max="12301" width="13.28515625" style="114" bestFit="1" customWidth="1"/>
    <col min="12302" max="12302" width="12.7109375" style="114" bestFit="1" customWidth="1"/>
    <col min="12303" max="12303" width="13.28515625" style="114" bestFit="1" customWidth="1"/>
    <col min="12304" max="12304" width="11.5703125" style="114" bestFit="1" customWidth="1"/>
    <col min="12305" max="12305" width="13.28515625" style="114" bestFit="1" customWidth="1"/>
    <col min="12306" max="12306" width="11.5703125" style="114" bestFit="1" customWidth="1"/>
    <col min="12307" max="12307" width="13.28515625" style="114" bestFit="1" customWidth="1"/>
    <col min="12308" max="12308" width="11.5703125" style="114" customWidth="1"/>
    <col min="12309" max="12536" width="9.140625" style="114"/>
    <col min="12537" max="12537" width="12.42578125" style="114" customWidth="1"/>
    <col min="12538" max="12538" width="31.5703125" style="114" customWidth="1"/>
    <col min="12539" max="12539" width="20.140625" style="114" customWidth="1"/>
    <col min="12540" max="12540" width="17.28515625" style="114" bestFit="1" customWidth="1"/>
    <col min="12541" max="12541" width="13.42578125" style="114" bestFit="1" customWidth="1"/>
    <col min="12542" max="12542" width="12.85546875" style="114" bestFit="1" customWidth="1"/>
    <col min="12543" max="12543" width="13.5703125" style="114" bestFit="1" customWidth="1"/>
    <col min="12544" max="12544" width="11" style="114" bestFit="1" customWidth="1"/>
    <col min="12545" max="12545" width="13.5703125" style="114" bestFit="1" customWidth="1"/>
    <col min="12546" max="12546" width="12.85546875" style="114" bestFit="1" customWidth="1"/>
    <col min="12547" max="12547" width="13.5703125" style="114" bestFit="1" customWidth="1"/>
    <col min="12548" max="12548" width="12.85546875" style="114" bestFit="1" customWidth="1"/>
    <col min="12549" max="12549" width="13.5703125" style="114" bestFit="1" customWidth="1"/>
    <col min="12550" max="12550" width="12.85546875" style="114" bestFit="1" customWidth="1"/>
    <col min="12551" max="12551" width="13.42578125" style="114" bestFit="1" customWidth="1"/>
    <col min="12552" max="12552" width="12.85546875" style="114" bestFit="1" customWidth="1"/>
    <col min="12553" max="12553" width="13.42578125" style="114" bestFit="1" customWidth="1"/>
    <col min="12554" max="12554" width="14.28515625" style="114" bestFit="1" customWidth="1"/>
    <col min="12555" max="12555" width="13.42578125" style="114" bestFit="1" customWidth="1"/>
    <col min="12556" max="12556" width="12.85546875" style="114" bestFit="1" customWidth="1"/>
    <col min="12557" max="12557" width="13.28515625" style="114" bestFit="1" customWidth="1"/>
    <col min="12558" max="12558" width="12.7109375" style="114" bestFit="1" customWidth="1"/>
    <col min="12559" max="12559" width="13.28515625" style="114" bestFit="1" customWidth="1"/>
    <col min="12560" max="12560" width="11.5703125" style="114" bestFit="1" customWidth="1"/>
    <col min="12561" max="12561" width="13.28515625" style="114" bestFit="1" customWidth="1"/>
    <col min="12562" max="12562" width="11.5703125" style="114" bestFit="1" customWidth="1"/>
    <col min="12563" max="12563" width="13.28515625" style="114" bestFit="1" customWidth="1"/>
    <col min="12564" max="12564" width="11.5703125" style="114" customWidth="1"/>
    <col min="12565" max="12792" width="9.140625" style="114"/>
    <col min="12793" max="12793" width="12.42578125" style="114" customWidth="1"/>
    <col min="12794" max="12794" width="31.5703125" style="114" customWidth="1"/>
    <col min="12795" max="12795" width="20.140625" style="114" customWidth="1"/>
    <col min="12796" max="12796" width="17.28515625" style="114" bestFit="1" customWidth="1"/>
    <col min="12797" max="12797" width="13.42578125" style="114" bestFit="1" customWidth="1"/>
    <col min="12798" max="12798" width="12.85546875" style="114" bestFit="1" customWidth="1"/>
    <col min="12799" max="12799" width="13.5703125" style="114" bestFit="1" customWidth="1"/>
    <col min="12800" max="12800" width="11" style="114" bestFit="1" customWidth="1"/>
    <col min="12801" max="12801" width="13.5703125" style="114" bestFit="1" customWidth="1"/>
    <col min="12802" max="12802" width="12.85546875" style="114" bestFit="1" customWidth="1"/>
    <col min="12803" max="12803" width="13.5703125" style="114" bestFit="1" customWidth="1"/>
    <col min="12804" max="12804" width="12.85546875" style="114" bestFit="1" customWidth="1"/>
    <col min="12805" max="12805" width="13.5703125" style="114" bestFit="1" customWidth="1"/>
    <col min="12806" max="12806" width="12.85546875" style="114" bestFit="1" customWidth="1"/>
    <col min="12807" max="12807" width="13.42578125" style="114" bestFit="1" customWidth="1"/>
    <col min="12808" max="12808" width="12.85546875" style="114" bestFit="1" customWidth="1"/>
    <col min="12809" max="12809" width="13.42578125" style="114" bestFit="1" customWidth="1"/>
    <col min="12810" max="12810" width="14.28515625" style="114" bestFit="1" customWidth="1"/>
    <col min="12811" max="12811" width="13.42578125" style="114" bestFit="1" customWidth="1"/>
    <col min="12812" max="12812" width="12.85546875" style="114" bestFit="1" customWidth="1"/>
    <col min="12813" max="12813" width="13.28515625" style="114" bestFit="1" customWidth="1"/>
    <col min="12814" max="12814" width="12.7109375" style="114" bestFit="1" customWidth="1"/>
    <col min="12815" max="12815" width="13.28515625" style="114" bestFit="1" customWidth="1"/>
    <col min="12816" max="12816" width="11.5703125" style="114" bestFit="1" customWidth="1"/>
    <col min="12817" max="12817" width="13.28515625" style="114" bestFit="1" customWidth="1"/>
    <col min="12818" max="12818" width="11.5703125" style="114" bestFit="1" customWidth="1"/>
    <col min="12819" max="12819" width="13.28515625" style="114" bestFit="1" customWidth="1"/>
    <col min="12820" max="12820" width="11.5703125" style="114" customWidth="1"/>
    <col min="12821" max="13048" width="9.140625" style="114"/>
    <col min="13049" max="13049" width="12.42578125" style="114" customWidth="1"/>
    <col min="13050" max="13050" width="31.5703125" style="114" customWidth="1"/>
    <col min="13051" max="13051" width="20.140625" style="114" customWidth="1"/>
    <col min="13052" max="13052" width="17.28515625" style="114" bestFit="1" customWidth="1"/>
    <col min="13053" max="13053" width="13.42578125" style="114" bestFit="1" customWidth="1"/>
    <col min="13054" max="13054" width="12.85546875" style="114" bestFit="1" customWidth="1"/>
    <col min="13055" max="13055" width="13.5703125" style="114" bestFit="1" customWidth="1"/>
    <col min="13056" max="13056" width="11" style="114" bestFit="1" customWidth="1"/>
    <col min="13057" max="13057" width="13.5703125" style="114" bestFit="1" customWidth="1"/>
    <col min="13058" max="13058" width="12.85546875" style="114" bestFit="1" customWidth="1"/>
    <col min="13059" max="13059" width="13.5703125" style="114" bestFit="1" customWidth="1"/>
    <col min="13060" max="13060" width="12.85546875" style="114" bestFit="1" customWidth="1"/>
    <col min="13061" max="13061" width="13.5703125" style="114" bestFit="1" customWidth="1"/>
    <col min="13062" max="13062" width="12.85546875" style="114" bestFit="1" customWidth="1"/>
    <col min="13063" max="13063" width="13.42578125" style="114" bestFit="1" customWidth="1"/>
    <col min="13064" max="13064" width="12.85546875" style="114" bestFit="1" customWidth="1"/>
    <col min="13065" max="13065" width="13.42578125" style="114" bestFit="1" customWidth="1"/>
    <col min="13066" max="13066" width="14.28515625" style="114" bestFit="1" customWidth="1"/>
    <col min="13067" max="13067" width="13.42578125" style="114" bestFit="1" customWidth="1"/>
    <col min="13068" max="13068" width="12.85546875" style="114" bestFit="1" customWidth="1"/>
    <col min="13069" max="13069" width="13.28515625" style="114" bestFit="1" customWidth="1"/>
    <col min="13070" max="13070" width="12.7109375" style="114" bestFit="1" customWidth="1"/>
    <col min="13071" max="13071" width="13.28515625" style="114" bestFit="1" customWidth="1"/>
    <col min="13072" max="13072" width="11.5703125" style="114" bestFit="1" customWidth="1"/>
    <col min="13073" max="13073" width="13.28515625" style="114" bestFit="1" customWidth="1"/>
    <col min="13074" max="13074" width="11.5703125" style="114" bestFit="1" customWidth="1"/>
    <col min="13075" max="13075" width="13.28515625" style="114" bestFit="1" customWidth="1"/>
    <col min="13076" max="13076" width="11.5703125" style="114" customWidth="1"/>
    <col min="13077" max="13304" width="9.140625" style="114"/>
    <col min="13305" max="13305" width="12.42578125" style="114" customWidth="1"/>
    <col min="13306" max="13306" width="31.5703125" style="114" customWidth="1"/>
    <col min="13307" max="13307" width="20.140625" style="114" customWidth="1"/>
    <col min="13308" max="13308" width="17.28515625" style="114" bestFit="1" customWidth="1"/>
    <col min="13309" max="13309" width="13.42578125" style="114" bestFit="1" customWidth="1"/>
    <col min="13310" max="13310" width="12.85546875" style="114" bestFit="1" customWidth="1"/>
    <col min="13311" max="13311" width="13.5703125" style="114" bestFit="1" customWidth="1"/>
    <col min="13312" max="13312" width="11" style="114" bestFit="1" customWidth="1"/>
    <col min="13313" max="13313" width="13.5703125" style="114" bestFit="1" customWidth="1"/>
    <col min="13314" max="13314" width="12.85546875" style="114" bestFit="1" customWidth="1"/>
    <col min="13315" max="13315" width="13.5703125" style="114" bestFit="1" customWidth="1"/>
    <col min="13316" max="13316" width="12.85546875" style="114" bestFit="1" customWidth="1"/>
    <col min="13317" max="13317" width="13.5703125" style="114" bestFit="1" customWidth="1"/>
    <col min="13318" max="13318" width="12.85546875" style="114" bestFit="1" customWidth="1"/>
    <col min="13319" max="13319" width="13.42578125" style="114" bestFit="1" customWidth="1"/>
    <col min="13320" max="13320" width="12.85546875" style="114" bestFit="1" customWidth="1"/>
    <col min="13321" max="13321" width="13.42578125" style="114" bestFit="1" customWidth="1"/>
    <col min="13322" max="13322" width="14.28515625" style="114" bestFit="1" customWidth="1"/>
    <col min="13323" max="13323" width="13.42578125" style="114" bestFit="1" customWidth="1"/>
    <col min="13324" max="13324" width="12.85546875" style="114" bestFit="1" customWidth="1"/>
    <col min="13325" max="13325" width="13.28515625" style="114" bestFit="1" customWidth="1"/>
    <col min="13326" max="13326" width="12.7109375" style="114" bestFit="1" customWidth="1"/>
    <col min="13327" max="13327" width="13.28515625" style="114" bestFit="1" customWidth="1"/>
    <col min="13328" max="13328" width="11.5703125" style="114" bestFit="1" customWidth="1"/>
    <col min="13329" max="13329" width="13.28515625" style="114" bestFit="1" customWidth="1"/>
    <col min="13330" max="13330" width="11.5703125" style="114" bestFit="1" customWidth="1"/>
    <col min="13331" max="13331" width="13.28515625" style="114" bestFit="1" customWidth="1"/>
    <col min="13332" max="13332" width="11.5703125" style="114" customWidth="1"/>
    <col min="13333" max="13560" width="9.140625" style="114"/>
    <col min="13561" max="13561" width="12.42578125" style="114" customWidth="1"/>
    <col min="13562" max="13562" width="31.5703125" style="114" customWidth="1"/>
    <col min="13563" max="13563" width="20.140625" style="114" customWidth="1"/>
    <col min="13564" max="13564" width="17.28515625" style="114" bestFit="1" customWidth="1"/>
    <col min="13565" max="13565" width="13.42578125" style="114" bestFit="1" customWidth="1"/>
    <col min="13566" max="13566" width="12.85546875" style="114" bestFit="1" customWidth="1"/>
    <col min="13567" max="13567" width="13.5703125" style="114" bestFit="1" customWidth="1"/>
    <col min="13568" max="13568" width="11" style="114" bestFit="1" customWidth="1"/>
    <col min="13569" max="13569" width="13.5703125" style="114" bestFit="1" customWidth="1"/>
    <col min="13570" max="13570" width="12.85546875" style="114" bestFit="1" customWidth="1"/>
    <col min="13571" max="13571" width="13.5703125" style="114" bestFit="1" customWidth="1"/>
    <col min="13572" max="13572" width="12.85546875" style="114" bestFit="1" customWidth="1"/>
    <col min="13573" max="13573" width="13.5703125" style="114" bestFit="1" customWidth="1"/>
    <col min="13574" max="13574" width="12.85546875" style="114" bestFit="1" customWidth="1"/>
    <col min="13575" max="13575" width="13.42578125" style="114" bestFit="1" customWidth="1"/>
    <col min="13576" max="13576" width="12.85546875" style="114" bestFit="1" customWidth="1"/>
    <col min="13577" max="13577" width="13.42578125" style="114" bestFit="1" customWidth="1"/>
    <col min="13578" max="13578" width="14.28515625" style="114" bestFit="1" customWidth="1"/>
    <col min="13579" max="13579" width="13.42578125" style="114" bestFit="1" customWidth="1"/>
    <col min="13580" max="13580" width="12.85546875" style="114" bestFit="1" customWidth="1"/>
    <col min="13581" max="13581" width="13.28515625" style="114" bestFit="1" customWidth="1"/>
    <col min="13582" max="13582" width="12.7109375" style="114" bestFit="1" customWidth="1"/>
    <col min="13583" max="13583" width="13.28515625" style="114" bestFit="1" customWidth="1"/>
    <col min="13584" max="13584" width="11.5703125" style="114" bestFit="1" customWidth="1"/>
    <col min="13585" max="13585" width="13.28515625" style="114" bestFit="1" customWidth="1"/>
    <col min="13586" max="13586" width="11.5703125" style="114" bestFit="1" customWidth="1"/>
    <col min="13587" max="13587" width="13.28515625" style="114" bestFit="1" customWidth="1"/>
    <col min="13588" max="13588" width="11.5703125" style="114" customWidth="1"/>
    <col min="13589" max="13816" width="9.140625" style="114"/>
    <col min="13817" max="13817" width="12.42578125" style="114" customWidth="1"/>
    <col min="13818" max="13818" width="31.5703125" style="114" customWidth="1"/>
    <col min="13819" max="13819" width="20.140625" style="114" customWidth="1"/>
    <col min="13820" max="13820" width="17.28515625" style="114" bestFit="1" customWidth="1"/>
    <col min="13821" max="13821" width="13.42578125" style="114" bestFit="1" customWidth="1"/>
    <col min="13822" max="13822" width="12.85546875" style="114" bestFit="1" customWidth="1"/>
    <col min="13823" max="13823" width="13.5703125" style="114" bestFit="1" customWidth="1"/>
    <col min="13824" max="13824" width="11" style="114" bestFit="1" customWidth="1"/>
    <col min="13825" max="13825" width="13.5703125" style="114" bestFit="1" customWidth="1"/>
    <col min="13826" max="13826" width="12.85546875" style="114" bestFit="1" customWidth="1"/>
    <col min="13827" max="13827" width="13.5703125" style="114" bestFit="1" customWidth="1"/>
    <col min="13828" max="13828" width="12.85546875" style="114" bestFit="1" customWidth="1"/>
    <col min="13829" max="13829" width="13.5703125" style="114" bestFit="1" customWidth="1"/>
    <col min="13830" max="13830" width="12.85546875" style="114" bestFit="1" customWidth="1"/>
    <col min="13831" max="13831" width="13.42578125" style="114" bestFit="1" customWidth="1"/>
    <col min="13832" max="13832" width="12.85546875" style="114" bestFit="1" customWidth="1"/>
    <col min="13833" max="13833" width="13.42578125" style="114" bestFit="1" customWidth="1"/>
    <col min="13834" max="13834" width="14.28515625" style="114" bestFit="1" customWidth="1"/>
    <col min="13835" max="13835" width="13.42578125" style="114" bestFit="1" customWidth="1"/>
    <col min="13836" max="13836" width="12.85546875" style="114" bestFit="1" customWidth="1"/>
    <col min="13837" max="13837" width="13.28515625" style="114" bestFit="1" customWidth="1"/>
    <col min="13838" max="13838" width="12.7109375" style="114" bestFit="1" customWidth="1"/>
    <col min="13839" max="13839" width="13.28515625" style="114" bestFit="1" customWidth="1"/>
    <col min="13840" max="13840" width="11.5703125" style="114" bestFit="1" customWidth="1"/>
    <col min="13841" max="13841" width="13.28515625" style="114" bestFit="1" customWidth="1"/>
    <col min="13842" max="13842" width="11.5703125" style="114" bestFit="1" customWidth="1"/>
    <col min="13843" max="13843" width="13.28515625" style="114" bestFit="1" customWidth="1"/>
    <col min="13844" max="13844" width="11.5703125" style="114" customWidth="1"/>
    <col min="13845" max="14072" width="9.140625" style="114"/>
    <col min="14073" max="14073" width="12.42578125" style="114" customWidth="1"/>
    <col min="14074" max="14074" width="31.5703125" style="114" customWidth="1"/>
    <col min="14075" max="14075" width="20.140625" style="114" customWidth="1"/>
    <col min="14076" max="14076" width="17.28515625" style="114" bestFit="1" customWidth="1"/>
    <col min="14077" max="14077" width="13.42578125" style="114" bestFit="1" customWidth="1"/>
    <col min="14078" max="14078" width="12.85546875" style="114" bestFit="1" customWidth="1"/>
    <col min="14079" max="14079" width="13.5703125" style="114" bestFit="1" customWidth="1"/>
    <col min="14080" max="14080" width="11" style="114" bestFit="1" customWidth="1"/>
    <col min="14081" max="14081" width="13.5703125" style="114" bestFit="1" customWidth="1"/>
    <col min="14082" max="14082" width="12.85546875" style="114" bestFit="1" customWidth="1"/>
    <col min="14083" max="14083" width="13.5703125" style="114" bestFit="1" customWidth="1"/>
    <col min="14084" max="14084" width="12.85546875" style="114" bestFit="1" customWidth="1"/>
    <col min="14085" max="14085" width="13.5703125" style="114" bestFit="1" customWidth="1"/>
    <col min="14086" max="14086" width="12.85546875" style="114" bestFit="1" customWidth="1"/>
    <col min="14087" max="14087" width="13.42578125" style="114" bestFit="1" customWidth="1"/>
    <col min="14088" max="14088" width="12.85546875" style="114" bestFit="1" customWidth="1"/>
    <col min="14089" max="14089" width="13.42578125" style="114" bestFit="1" customWidth="1"/>
    <col min="14090" max="14090" width="14.28515625" style="114" bestFit="1" customWidth="1"/>
    <col min="14091" max="14091" width="13.42578125" style="114" bestFit="1" customWidth="1"/>
    <col min="14092" max="14092" width="12.85546875" style="114" bestFit="1" customWidth="1"/>
    <col min="14093" max="14093" width="13.28515625" style="114" bestFit="1" customWidth="1"/>
    <col min="14094" max="14094" width="12.7109375" style="114" bestFit="1" customWidth="1"/>
    <col min="14095" max="14095" width="13.28515625" style="114" bestFit="1" customWidth="1"/>
    <col min="14096" max="14096" width="11.5703125" style="114" bestFit="1" customWidth="1"/>
    <col min="14097" max="14097" width="13.28515625" style="114" bestFit="1" customWidth="1"/>
    <col min="14098" max="14098" width="11.5703125" style="114" bestFit="1" customWidth="1"/>
    <col min="14099" max="14099" width="13.28515625" style="114" bestFit="1" customWidth="1"/>
    <col min="14100" max="14100" width="11.5703125" style="114" customWidth="1"/>
    <col min="14101" max="14328" width="9.140625" style="114"/>
    <col min="14329" max="14329" width="12.42578125" style="114" customWidth="1"/>
    <col min="14330" max="14330" width="31.5703125" style="114" customWidth="1"/>
    <col min="14331" max="14331" width="20.140625" style="114" customWidth="1"/>
    <col min="14332" max="14332" width="17.28515625" style="114" bestFit="1" customWidth="1"/>
    <col min="14333" max="14333" width="13.42578125" style="114" bestFit="1" customWidth="1"/>
    <col min="14334" max="14334" width="12.85546875" style="114" bestFit="1" customWidth="1"/>
    <col min="14335" max="14335" width="13.5703125" style="114" bestFit="1" customWidth="1"/>
    <col min="14336" max="14336" width="11" style="114" bestFit="1" customWidth="1"/>
    <col min="14337" max="14337" width="13.5703125" style="114" bestFit="1" customWidth="1"/>
    <col min="14338" max="14338" width="12.85546875" style="114" bestFit="1" customWidth="1"/>
    <col min="14339" max="14339" width="13.5703125" style="114" bestFit="1" customWidth="1"/>
    <col min="14340" max="14340" width="12.85546875" style="114" bestFit="1" customWidth="1"/>
    <col min="14341" max="14341" width="13.5703125" style="114" bestFit="1" customWidth="1"/>
    <col min="14342" max="14342" width="12.85546875" style="114" bestFit="1" customWidth="1"/>
    <col min="14343" max="14343" width="13.42578125" style="114" bestFit="1" customWidth="1"/>
    <col min="14344" max="14344" width="12.85546875" style="114" bestFit="1" customWidth="1"/>
    <col min="14345" max="14345" width="13.42578125" style="114" bestFit="1" customWidth="1"/>
    <col min="14346" max="14346" width="14.28515625" style="114" bestFit="1" customWidth="1"/>
    <col min="14347" max="14347" width="13.42578125" style="114" bestFit="1" customWidth="1"/>
    <col min="14348" max="14348" width="12.85546875" style="114" bestFit="1" customWidth="1"/>
    <col min="14349" max="14349" width="13.28515625" style="114" bestFit="1" customWidth="1"/>
    <col min="14350" max="14350" width="12.7109375" style="114" bestFit="1" customWidth="1"/>
    <col min="14351" max="14351" width="13.28515625" style="114" bestFit="1" customWidth="1"/>
    <col min="14352" max="14352" width="11.5703125" style="114" bestFit="1" customWidth="1"/>
    <col min="14353" max="14353" width="13.28515625" style="114" bestFit="1" customWidth="1"/>
    <col min="14354" max="14354" width="11.5703125" style="114" bestFit="1" customWidth="1"/>
    <col min="14355" max="14355" width="13.28515625" style="114" bestFit="1" customWidth="1"/>
    <col min="14356" max="14356" width="11.5703125" style="114" customWidth="1"/>
    <col min="14357" max="14584" width="9.140625" style="114"/>
    <col min="14585" max="14585" width="12.42578125" style="114" customWidth="1"/>
    <col min="14586" max="14586" width="31.5703125" style="114" customWidth="1"/>
    <col min="14587" max="14587" width="20.140625" style="114" customWidth="1"/>
    <col min="14588" max="14588" width="17.28515625" style="114" bestFit="1" customWidth="1"/>
    <col min="14589" max="14589" width="13.42578125" style="114" bestFit="1" customWidth="1"/>
    <col min="14590" max="14590" width="12.85546875" style="114" bestFit="1" customWidth="1"/>
    <col min="14591" max="14591" width="13.5703125" style="114" bestFit="1" customWidth="1"/>
    <col min="14592" max="14592" width="11" style="114" bestFit="1" customWidth="1"/>
    <col min="14593" max="14593" width="13.5703125" style="114" bestFit="1" customWidth="1"/>
    <col min="14594" max="14594" width="12.85546875" style="114" bestFit="1" customWidth="1"/>
    <col min="14595" max="14595" width="13.5703125" style="114" bestFit="1" customWidth="1"/>
    <col min="14596" max="14596" width="12.85546875" style="114" bestFit="1" customWidth="1"/>
    <col min="14597" max="14597" width="13.5703125" style="114" bestFit="1" customWidth="1"/>
    <col min="14598" max="14598" width="12.85546875" style="114" bestFit="1" customWidth="1"/>
    <col min="14599" max="14599" width="13.42578125" style="114" bestFit="1" customWidth="1"/>
    <col min="14600" max="14600" width="12.85546875" style="114" bestFit="1" customWidth="1"/>
    <col min="14601" max="14601" width="13.42578125" style="114" bestFit="1" customWidth="1"/>
    <col min="14602" max="14602" width="14.28515625" style="114" bestFit="1" customWidth="1"/>
    <col min="14603" max="14603" width="13.42578125" style="114" bestFit="1" customWidth="1"/>
    <col min="14604" max="14604" width="12.85546875" style="114" bestFit="1" customWidth="1"/>
    <col min="14605" max="14605" width="13.28515625" style="114" bestFit="1" customWidth="1"/>
    <col min="14606" max="14606" width="12.7109375" style="114" bestFit="1" customWidth="1"/>
    <col min="14607" max="14607" width="13.28515625" style="114" bestFit="1" customWidth="1"/>
    <col min="14608" max="14608" width="11.5703125" style="114" bestFit="1" customWidth="1"/>
    <col min="14609" max="14609" width="13.28515625" style="114" bestFit="1" customWidth="1"/>
    <col min="14610" max="14610" width="11.5703125" style="114" bestFit="1" customWidth="1"/>
    <col min="14611" max="14611" width="13.28515625" style="114" bestFit="1" customWidth="1"/>
    <col min="14612" max="14612" width="11.5703125" style="114" customWidth="1"/>
    <col min="14613" max="14840" width="9.140625" style="114"/>
    <col min="14841" max="14841" width="12.42578125" style="114" customWidth="1"/>
    <col min="14842" max="14842" width="31.5703125" style="114" customWidth="1"/>
    <col min="14843" max="14843" width="20.140625" style="114" customWidth="1"/>
    <col min="14844" max="14844" width="17.28515625" style="114" bestFit="1" customWidth="1"/>
    <col min="14845" max="14845" width="13.42578125" style="114" bestFit="1" customWidth="1"/>
    <col min="14846" max="14846" width="12.85546875" style="114" bestFit="1" customWidth="1"/>
    <col min="14847" max="14847" width="13.5703125" style="114" bestFit="1" customWidth="1"/>
    <col min="14848" max="14848" width="11" style="114" bestFit="1" customWidth="1"/>
    <col min="14849" max="14849" width="13.5703125" style="114" bestFit="1" customWidth="1"/>
    <col min="14850" max="14850" width="12.85546875" style="114" bestFit="1" customWidth="1"/>
    <col min="14851" max="14851" width="13.5703125" style="114" bestFit="1" customWidth="1"/>
    <col min="14852" max="14852" width="12.85546875" style="114" bestFit="1" customWidth="1"/>
    <col min="14853" max="14853" width="13.5703125" style="114" bestFit="1" customWidth="1"/>
    <col min="14854" max="14854" width="12.85546875" style="114" bestFit="1" customWidth="1"/>
    <col min="14855" max="14855" width="13.42578125" style="114" bestFit="1" customWidth="1"/>
    <col min="14856" max="14856" width="12.85546875" style="114" bestFit="1" customWidth="1"/>
    <col min="14857" max="14857" width="13.42578125" style="114" bestFit="1" customWidth="1"/>
    <col min="14858" max="14858" width="14.28515625" style="114" bestFit="1" customWidth="1"/>
    <col min="14859" max="14859" width="13.42578125" style="114" bestFit="1" customWidth="1"/>
    <col min="14860" max="14860" width="12.85546875" style="114" bestFit="1" customWidth="1"/>
    <col min="14861" max="14861" width="13.28515625" style="114" bestFit="1" customWidth="1"/>
    <col min="14862" max="14862" width="12.7109375" style="114" bestFit="1" customWidth="1"/>
    <col min="14863" max="14863" width="13.28515625" style="114" bestFit="1" customWidth="1"/>
    <col min="14864" max="14864" width="11.5703125" style="114" bestFit="1" customWidth="1"/>
    <col min="14865" max="14865" width="13.28515625" style="114" bestFit="1" customWidth="1"/>
    <col min="14866" max="14866" width="11.5703125" style="114" bestFit="1" customWidth="1"/>
    <col min="14867" max="14867" width="13.28515625" style="114" bestFit="1" customWidth="1"/>
    <col min="14868" max="14868" width="11.5703125" style="114" customWidth="1"/>
    <col min="14869" max="15096" width="9.140625" style="114"/>
    <col min="15097" max="15097" width="12.42578125" style="114" customWidth="1"/>
    <col min="15098" max="15098" width="31.5703125" style="114" customWidth="1"/>
    <col min="15099" max="15099" width="20.140625" style="114" customWidth="1"/>
    <col min="15100" max="15100" width="17.28515625" style="114" bestFit="1" customWidth="1"/>
    <col min="15101" max="15101" width="13.42578125" style="114" bestFit="1" customWidth="1"/>
    <col min="15102" max="15102" width="12.85546875" style="114" bestFit="1" customWidth="1"/>
    <col min="15103" max="15103" width="13.5703125" style="114" bestFit="1" customWidth="1"/>
    <col min="15104" max="15104" width="11" style="114" bestFit="1" customWidth="1"/>
    <col min="15105" max="15105" width="13.5703125" style="114" bestFit="1" customWidth="1"/>
    <col min="15106" max="15106" width="12.85546875" style="114" bestFit="1" customWidth="1"/>
    <col min="15107" max="15107" width="13.5703125" style="114" bestFit="1" customWidth="1"/>
    <col min="15108" max="15108" width="12.85546875" style="114" bestFit="1" customWidth="1"/>
    <col min="15109" max="15109" width="13.5703125" style="114" bestFit="1" customWidth="1"/>
    <col min="15110" max="15110" width="12.85546875" style="114" bestFit="1" customWidth="1"/>
    <col min="15111" max="15111" width="13.42578125" style="114" bestFit="1" customWidth="1"/>
    <col min="15112" max="15112" width="12.85546875" style="114" bestFit="1" customWidth="1"/>
    <col min="15113" max="15113" width="13.42578125" style="114" bestFit="1" customWidth="1"/>
    <col min="15114" max="15114" width="14.28515625" style="114" bestFit="1" customWidth="1"/>
    <col min="15115" max="15115" width="13.42578125" style="114" bestFit="1" customWidth="1"/>
    <col min="15116" max="15116" width="12.85546875" style="114" bestFit="1" customWidth="1"/>
    <col min="15117" max="15117" width="13.28515625" style="114" bestFit="1" customWidth="1"/>
    <col min="15118" max="15118" width="12.7109375" style="114" bestFit="1" customWidth="1"/>
    <col min="15119" max="15119" width="13.28515625" style="114" bestFit="1" customWidth="1"/>
    <col min="15120" max="15120" width="11.5703125" style="114" bestFit="1" customWidth="1"/>
    <col min="15121" max="15121" width="13.28515625" style="114" bestFit="1" customWidth="1"/>
    <col min="15122" max="15122" width="11.5703125" style="114" bestFit="1" customWidth="1"/>
    <col min="15123" max="15123" width="13.28515625" style="114" bestFit="1" customWidth="1"/>
    <col min="15124" max="15124" width="11.5703125" style="114" customWidth="1"/>
    <col min="15125" max="15352" width="9.140625" style="114"/>
    <col min="15353" max="15353" width="12.42578125" style="114" customWidth="1"/>
    <col min="15354" max="15354" width="31.5703125" style="114" customWidth="1"/>
    <col min="15355" max="15355" width="20.140625" style="114" customWidth="1"/>
    <col min="15356" max="15356" width="17.28515625" style="114" bestFit="1" customWidth="1"/>
    <col min="15357" max="15357" width="13.42578125" style="114" bestFit="1" customWidth="1"/>
    <col min="15358" max="15358" width="12.85546875" style="114" bestFit="1" customWidth="1"/>
    <col min="15359" max="15359" width="13.5703125" style="114" bestFit="1" customWidth="1"/>
    <col min="15360" max="15360" width="11" style="114" bestFit="1" customWidth="1"/>
    <col min="15361" max="15361" width="13.5703125" style="114" bestFit="1" customWidth="1"/>
    <col min="15362" max="15362" width="12.85546875" style="114" bestFit="1" customWidth="1"/>
    <col min="15363" max="15363" width="13.5703125" style="114" bestFit="1" customWidth="1"/>
    <col min="15364" max="15364" width="12.85546875" style="114" bestFit="1" customWidth="1"/>
    <col min="15365" max="15365" width="13.5703125" style="114" bestFit="1" customWidth="1"/>
    <col min="15366" max="15366" width="12.85546875" style="114" bestFit="1" customWidth="1"/>
    <col min="15367" max="15367" width="13.42578125" style="114" bestFit="1" customWidth="1"/>
    <col min="15368" max="15368" width="12.85546875" style="114" bestFit="1" customWidth="1"/>
    <col min="15369" max="15369" width="13.42578125" style="114" bestFit="1" customWidth="1"/>
    <col min="15370" max="15370" width="14.28515625" style="114" bestFit="1" customWidth="1"/>
    <col min="15371" max="15371" width="13.42578125" style="114" bestFit="1" customWidth="1"/>
    <col min="15372" max="15372" width="12.85546875" style="114" bestFit="1" customWidth="1"/>
    <col min="15373" max="15373" width="13.28515625" style="114" bestFit="1" customWidth="1"/>
    <col min="15374" max="15374" width="12.7109375" style="114" bestFit="1" customWidth="1"/>
    <col min="15375" max="15375" width="13.28515625" style="114" bestFit="1" customWidth="1"/>
    <col min="15376" max="15376" width="11.5703125" style="114" bestFit="1" customWidth="1"/>
    <col min="15377" max="15377" width="13.28515625" style="114" bestFit="1" customWidth="1"/>
    <col min="15378" max="15378" width="11.5703125" style="114" bestFit="1" customWidth="1"/>
    <col min="15379" max="15379" width="13.28515625" style="114" bestFit="1" customWidth="1"/>
    <col min="15380" max="15380" width="11.5703125" style="114" customWidth="1"/>
    <col min="15381" max="15608" width="9.140625" style="114"/>
    <col min="15609" max="15609" width="12.42578125" style="114" customWidth="1"/>
    <col min="15610" max="15610" width="31.5703125" style="114" customWidth="1"/>
    <col min="15611" max="15611" width="20.140625" style="114" customWidth="1"/>
    <col min="15612" max="15612" width="17.28515625" style="114" bestFit="1" customWidth="1"/>
    <col min="15613" max="15613" width="13.42578125" style="114" bestFit="1" customWidth="1"/>
    <col min="15614" max="15614" width="12.85546875" style="114" bestFit="1" customWidth="1"/>
    <col min="15615" max="15615" width="13.5703125" style="114" bestFit="1" customWidth="1"/>
    <col min="15616" max="15616" width="11" style="114" bestFit="1" customWidth="1"/>
    <col min="15617" max="15617" width="13.5703125" style="114" bestFit="1" customWidth="1"/>
    <col min="15618" max="15618" width="12.85546875" style="114" bestFit="1" customWidth="1"/>
    <col min="15619" max="15619" width="13.5703125" style="114" bestFit="1" customWidth="1"/>
    <col min="15620" max="15620" width="12.85546875" style="114" bestFit="1" customWidth="1"/>
    <col min="15621" max="15621" width="13.5703125" style="114" bestFit="1" customWidth="1"/>
    <col min="15622" max="15622" width="12.85546875" style="114" bestFit="1" customWidth="1"/>
    <col min="15623" max="15623" width="13.42578125" style="114" bestFit="1" customWidth="1"/>
    <col min="15624" max="15624" width="12.85546875" style="114" bestFit="1" customWidth="1"/>
    <col min="15625" max="15625" width="13.42578125" style="114" bestFit="1" customWidth="1"/>
    <col min="15626" max="15626" width="14.28515625" style="114" bestFit="1" customWidth="1"/>
    <col min="15627" max="15627" width="13.42578125" style="114" bestFit="1" customWidth="1"/>
    <col min="15628" max="15628" width="12.85546875" style="114" bestFit="1" customWidth="1"/>
    <col min="15629" max="15629" width="13.28515625" style="114" bestFit="1" customWidth="1"/>
    <col min="15630" max="15630" width="12.7109375" style="114" bestFit="1" customWidth="1"/>
    <col min="15631" max="15631" width="13.28515625" style="114" bestFit="1" customWidth="1"/>
    <col min="15632" max="15632" width="11.5703125" style="114" bestFit="1" customWidth="1"/>
    <col min="15633" max="15633" width="13.28515625" style="114" bestFit="1" customWidth="1"/>
    <col min="15634" max="15634" width="11.5703125" style="114" bestFit="1" customWidth="1"/>
    <col min="15635" max="15635" width="13.28515625" style="114" bestFit="1" customWidth="1"/>
    <col min="15636" max="15636" width="11.5703125" style="114" customWidth="1"/>
    <col min="15637" max="15864" width="9.140625" style="114"/>
    <col min="15865" max="15865" width="12.42578125" style="114" customWidth="1"/>
    <col min="15866" max="15866" width="31.5703125" style="114" customWidth="1"/>
    <col min="15867" max="15867" width="20.140625" style="114" customWidth="1"/>
    <col min="15868" max="15868" width="17.28515625" style="114" bestFit="1" customWidth="1"/>
    <col min="15869" max="15869" width="13.42578125" style="114" bestFit="1" customWidth="1"/>
    <col min="15870" max="15870" width="12.85546875" style="114" bestFit="1" customWidth="1"/>
    <col min="15871" max="15871" width="13.5703125" style="114" bestFit="1" customWidth="1"/>
    <col min="15872" max="15872" width="11" style="114" bestFit="1" customWidth="1"/>
    <col min="15873" max="15873" width="13.5703125" style="114" bestFit="1" customWidth="1"/>
    <col min="15874" max="15874" width="12.85546875" style="114" bestFit="1" customWidth="1"/>
    <col min="15875" max="15875" width="13.5703125" style="114" bestFit="1" customWidth="1"/>
    <col min="15876" max="15876" width="12.85546875" style="114" bestFit="1" customWidth="1"/>
    <col min="15877" max="15877" width="13.5703125" style="114" bestFit="1" customWidth="1"/>
    <col min="15878" max="15878" width="12.85546875" style="114" bestFit="1" customWidth="1"/>
    <col min="15879" max="15879" width="13.42578125" style="114" bestFit="1" customWidth="1"/>
    <col min="15880" max="15880" width="12.85546875" style="114" bestFit="1" customWidth="1"/>
    <col min="15881" max="15881" width="13.42578125" style="114" bestFit="1" customWidth="1"/>
    <col min="15882" max="15882" width="14.28515625" style="114" bestFit="1" customWidth="1"/>
    <col min="15883" max="15883" width="13.42578125" style="114" bestFit="1" customWidth="1"/>
    <col min="15884" max="15884" width="12.85546875" style="114" bestFit="1" customWidth="1"/>
    <col min="15885" max="15885" width="13.28515625" style="114" bestFit="1" customWidth="1"/>
    <col min="15886" max="15886" width="12.7109375" style="114" bestFit="1" customWidth="1"/>
    <col min="15887" max="15887" width="13.28515625" style="114" bestFit="1" customWidth="1"/>
    <col min="15888" max="15888" width="11.5703125" style="114" bestFit="1" customWidth="1"/>
    <col min="15889" max="15889" width="13.28515625" style="114" bestFit="1" customWidth="1"/>
    <col min="15890" max="15890" width="11.5703125" style="114" bestFit="1" customWidth="1"/>
    <col min="15891" max="15891" width="13.28515625" style="114" bestFit="1" customWidth="1"/>
    <col min="15892" max="15892" width="11.5703125" style="114" customWidth="1"/>
    <col min="15893" max="16120" width="9.140625" style="114"/>
    <col min="16121" max="16121" width="12.42578125" style="114" customWidth="1"/>
    <col min="16122" max="16122" width="31.5703125" style="114" customWidth="1"/>
    <col min="16123" max="16123" width="20.140625" style="114" customWidth="1"/>
    <col min="16124" max="16124" width="17.28515625" style="114" bestFit="1" customWidth="1"/>
    <col min="16125" max="16125" width="13.42578125" style="114" bestFit="1" customWidth="1"/>
    <col min="16126" max="16126" width="12.85546875" style="114" bestFit="1" customWidth="1"/>
    <col min="16127" max="16127" width="13.5703125" style="114" bestFit="1" customWidth="1"/>
    <col min="16128" max="16128" width="11" style="114" bestFit="1" customWidth="1"/>
    <col min="16129" max="16129" width="13.5703125" style="114" bestFit="1" customWidth="1"/>
    <col min="16130" max="16130" width="12.85546875" style="114" bestFit="1" customWidth="1"/>
    <col min="16131" max="16131" width="13.5703125" style="114" bestFit="1" customWidth="1"/>
    <col min="16132" max="16132" width="12.85546875" style="114" bestFit="1" customWidth="1"/>
    <col min="16133" max="16133" width="13.5703125" style="114" bestFit="1" customWidth="1"/>
    <col min="16134" max="16134" width="12.85546875" style="114" bestFit="1" customWidth="1"/>
    <col min="16135" max="16135" width="13.42578125" style="114" bestFit="1" customWidth="1"/>
    <col min="16136" max="16136" width="12.85546875" style="114" bestFit="1" customWidth="1"/>
    <col min="16137" max="16137" width="13.42578125" style="114" bestFit="1" customWidth="1"/>
    <col min="16138" max="16138" width="14.28515625" style="114" bestFit="1" customWidth="1"/>
    <col min="16139" max="16139" width="13.42578125" style="114" bestFit="1" customWidth="1"/>
    <col min="16140" max="16140" width="12.85546875" style="114" bestFit="1" customWidth="1"/>
    <col min="16141" max="16141" width="13.28515625" style="114" bestFit="1" customWidth="1"/>
    <col min="16142" max="16142" width="12.7109375" style="114" bestFit="1" customWidth="1"/>
    <col min="16143" max="16143" width="13.28515625" style="114" bestFit="1" customWidth="1"/>
    <col min="16144" max="16144" width="11.5703125" style="114" bestFit="1" customWidth="1"/>
    <col min="16145" max="16145" width="13.28515625" style="114" bestFit="1" customWidth="1"/>
    <col min="16146" max="16146" width="11.5703125" style="114" bestFit="1" customWidth="1"/>
    <col min="16147" max="16147" width="13.28515625" style="114" bestFit="1" customWidth="1"/>
    <col min="16148" max="16148" width="11.5703125" style="114" customWidth="1"/>
    <col min="16149" max="16384" width="9.140625" style="114"/>
  </cols>
  <sheetData>
    <row r="1" spans="1:20" x14ac:dyDescent="0.2">
      <c r="F1" s="134"/>
      <c r="G1" s="134"/>
      <c r="H1" s="160" t="s">
        <v>1382</v>
      </c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s="113" customFormat="1" x14ac:dyDescent="0.2">
      <c r="A2" s="115" t="s">
        <v>1383</v>
      </c>
      <c r="C2" s="140" t="s">
        <v>1387</v>
      </c>
      <c r="D2" s="140" t="s">
        <v>1398</v>
      </c>
      <c r="E2" s="157" t="s">
        <v>1386</v>
      </c>
      <c r="F2" s="155">
        <v>42491</v>
      </c>
      <c r="G2" s="155">
        <v>42522</v>
      </c>
      <c r="H2" s="156">
        <v>42552</v>
      </c>
      <c r="I2" s="156">
        <v>42597</v>
      </c>
      <c r="J2" s="156">
        <v>42628</v>
      </c>
      <c r="K2" s="156">
        <v>42658</v>
      </c>
      <c r="L2" s="156">
        <v>42689</v>
      </c>
      <c r="M2" s="156">
        <v>42719</v>
      </c>
      <c r="N2" s="156">
        <v>42736</v>
      </c>
      <c r="O2" s="156">
        <v>42767</v>
      </c>
      <c r="P2" s="156">
        <v>42795</v>
      </c>
      <c r="Q2" s="156">
        <v>42826</v>
      </c>
      <c r="R2" s="173">
        <v>42856</v>
      </c>
      <c r="S2" s="161">
        <v>42887</v>
      </c>
      <c r="T2" s="159"/>
    </row>
    <row r="3" spans="1:20" s="116" customFormat="1" x14ac:dyDescent="0.2">
      <c r="C3" s="139"/>
      <c r="D3" s="139"/>
      <c r="E3" s="152" t="s">
        <v>52</v>
      </c>
      <c r="F3" s="135" t="s">
        <v>1384</v>
      </c>
      <c r="G3" s="135" t="s">
        <v>1384</v>
      </c>
      <c r="H3" s="117" t="s">
        <v>1384</v>
      </c>
      <c r="I3" s="117" t="s">
        <v>1384</v>
      </c>
      <c r="J3" s="117" t="s">
        <v>1384</v>
      </c>
      <c r="K3" s="117" t="s">
        <v>1384</v>
      </c>
      <c r="L3" s="117" t="s">
        <v>1384</v>
      </c>
      <c r="M3" s="117" t="s">
        <v>1384</v>
      </c>
      <c r="N3" s="117" t="s">
        <v>1384</v>
      </c>
      <c r="O3" s="117" t="s">
        <v>1384</v>
      </c>
      <c r="P3" s="117" t="s">
        <v>1384</v>
      </c>
      <c r="Q3" s="117" t="s">
        <v>1384</v>
      </c>
      <c r="R3" s="117" t="s">
        <v>1384</v>
      </c>
      <c r="S3" s="117" t="s">
        <v>1384</v>
      </c>
      <c r="T3" s="118" t="s">
        <v>2</v>
      </c>
    </row>
    <row r="4" spans="1:20" x14ac:dyDescent="0.2">
      <c r="A4" s="119" t="s">
        <v>3</v>
      </c>
      <c r="B4" s="120" t="s">
        <v>4</v>
      </c>
      <c r="C4" s="142"/>
      <c r="D4" s="142"/>
      <c r="E4" s="121">
        <f>H4+I4+J4+K4+L4+M4+N4+O4+P4+Q4+R4+S4</f>
        <v>0</v>
      </c>
      <c r="F4" s="123"/>
      <c r="G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20" x14ac:dyDescent="0.2">
      <c r="A5" s="119" t="s">
        <v>5</v>
      </c>
      <c r="B5" s="120" t="s">
        <v>6</v>
      </c>
      <c r="C5" s="142"/>
      <c r="D5" s="142"/>
      <c r="E5" s="121">
        <f>H5+I5+J5+K5+L5+M5+N5+O5+P5+Q5+R5+S5</f>
        <v>0</v>
      </c>
      <c r="F5" s="123"/>
      <c r="G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20" x14ac:dyDescent="0.2">
      <c r="A6" s="119" t="s">
        <v>7</v>
      </c>
      <c r="B6" s="120" t="s">
        <v>8</v>
      </c>
      <c r="C6" s="142"/>
      <c r="D6" s="142"/>
      <c r="E6" s="121">
        <f>H6+I6+J6+K6+L6+M6+N6+O6+P6+Q6+R6+S6</f>
        <v>0</v>
      </c>
      <c r="F6" s="123"/>
      <c r="G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20" x14ac:dyDescent="0.2">
      <c r="A7" s="119" t="s">
        <v>9</v>
      </c>
      <c r="B7" s="120" t="s">
        <v>10</v>
      </c>
      <c r="C7" s="142"/>
      <c r="D7" s="142"/>
      <c r="E7" s="121">
        <f>H7+I7+J7+K7+L7+M7+N7+O7+P7+Q7+R7+S7</f>
        <v>0</v>
      </c>
      <c r="F7" s="123"/>
      <c r="G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20" x14ac:dyDescent="0.2">
      <c r="A8" s="119" t="s">
        <v>11</v>
      </c>
      <c r="B8" s="120" t="s">
        <v>12</v>
      </c>
      <c r="C8" s="142"/>
      <c r="D8" s="142"/>
      <c r="E8" s="121">
        <f>H8+I8+J8+K8+L8+M8+N8+O8+P8+Q8+R8+S8</f>
        <v>0</v>
      </c>
      <c r="F8" s="123"/>
      <c r="G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</row>
    <row r="9" spans="1:20" x14ac:dyDescent="0.2">
      <c r="A9" s="119" t="s">
        <v>13</v>
      </c>
      <c r="B9" s="120" t="s">
        <v>14</v>
      </c>
      <c r="C9" s="142"/>
      <c r="D9" s="142"/>
      <c r="E9" s="121">
        <f>H9+I9+J9+K9+L9+M9+N9+O9+P9+Q9+R9+S9</f>
        <v>0</v>
      </c>
      <c r="F9" s="123"/>
      <c r="G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20" x14ac:dyDescent="0.2">
      <c r="A10" s="119" t="s">
        <v>15</v>
      </c>
      <c r="B10" s="120" t="s">
        <v>16</v>
      </c>
      <c r="C10" s="142">
        <v>932451000</v>
      </c>
      <c r="D10" s="142" t="s">
        <v>1399</v>
      </c>
      <c r="E10" s="121">
        <f>F10+G10+H10+I10+J10+K10+L10+M10+N10+O10+P10+Q10+R10+S10</f>
        <v>5510</v>
      </c>
      <c r="F10" s="123">
        <v>55</v>
      </c>
      <c r="G10" s="123">
        <v>15</v>
      </c>
      <c r="H10" s="114">
        <v>10</v>
      </c>
      <c r="I10" s="123">
        <v>20</v>
      </c>
      <c r="J10" s="124">
        <v>65</v>
      </c>
      <c r="K10" s="124">
        <v>225</v>
      </c>
      <c r="L10" s="124">
        <v>550</v>
      </c>
      <c r="M10" s="123">
        <v>920</v>
      </c>
      <c r="N10" s="123">
        <v>1210</v>
      </c>
      <c r="O10" s="123">
        <v>1005</v>
      </c>
      <c r="P10" s="123">
        <v>810</v>
      </c>
      <c r="Q10" s="123">
        <v>470</v>
      </c>
      <c r="R10" s="123">
        <v>155</v>
      </c>
      <c r="S10" s="123"/>
    </row>
    <row r="11" spans="1:20" x14ac:dyDescent="0.2">
      <c r="A11" s="119" t="s">
        <v>17</v>
      </c>
      <c r="B11" s="120" t="s">
        <v>18</v>
      </c>
      <c r="C11" s="142">
        <v>371071000</v>
      </c>
      <c r="D11" s="142" t="s">
        <v>1402</v>
      </c>
      <c r="E11" s="121">
        <f>F11+G11+H11+I11+J11+K11+L11+M11+N11+O11+P11+Q11+R11+S11</f>
        <v>53616.6</v>
      </c>
      <c r="F11" s="123">
        <v>2461.44</v>
      </c>
      <c r="G11" s="123">
        <v>652.71</v>
      </c>
      <c r="H11" s="114">
        <v>540.46</v>
      </c>
      <c r="I11" s="123">
        <v>493.01</v>
      </c>
      <c r="J11" s="124">
        <v>968.96</v>
      </c>
      <c r="K11" s="124">
        <v>3604.61</v>
      </c>
      <c r="L11" s="124">
        <v>5855.72</v>
      </c>
      <c r="M11" s="123">
        <v>8780.93</v>
      </c>
      <c r="N11" s="123">
        <v>8411.52</v>
      </c>
      <c r="O11" s="123">
        <v>6839.96</v>
      </c>
      <c r="P11" s="123">
        <v>7690.7</v>
      </c>
      <c r="Q11" s="123">
        <v>4464.71</v>
      </c>
      <c r="R11" s="123">
        <v>2851.87</v>
      </c>
      <c r="S11" s="123"/>
    </row>
    <row r="12" spans="1:20" s="147" customFormat="1" ht="25.5" x14ac:dyDescent="0.25">
      <c r="A12" s="119" t="s">
        <v>19</v>
      </c>
      <c r="B12" s="120" t="s">
        <v>20</v>
      </c>
      <c r="C12" s="143" t="s">
        <v>1389</v>
      </c>
      <c r="D12" s="143" t="s">
        <v>1401</v>
      </c>
      <c r="E12" s="121">
        <f>F12+G12+H12+I12+J12+K12+L12+M12+N12+O12+P12+Q12+R12+S12</f>
        <v>34272.504000000001</v>
      </c>
      <c r="F12" s="145">
        <f>3208.18*0.45</f>
        <v>1443.681</v>
      </c>
      <c r="G12" s="145">
        <f>1026.05*0.45</f>
        <v>461.72249999999997</v>
      </c>
      <c r="H12" s="148">
        <f>859.69*0.45</f>
        <v>386.86050000000006</v>
      </c>
      <c r="I12" s="145">
        <f>861.8*0.45</f>
        <v>387.81</v>
      </c>
      <c r="J12" s="149">
        <f>1219.85*0.45</f>
        <v>548.9325</v>
      </c>
      <c r="K12" s="149">
        <f>4662.43*0.45</f>
        <v>2098.0935000000004</v>
      </c>
      <c r="L12" s="149">
        <f>7266.51*0.45</f>
        <v>3269.9295000000002</v>
      </c>
      <c r="M12" s="145">
        <f>12438.99*0.45</f>
        <v>5597.5455000000002</v>
      </c>
      <c r="N12" s="145">
        <f>12319.69*0.45</f>
        <v>5543.8605000000007</v>
      </c>
      <c r="O12" s="145">
        <f>10090.95*0.45</f>
        <v>4540.9275000000007</v>
      </c>
      <c r="P12" s="145">
        <f>10939.64*0.45</f>
        <v>4922.8379999999997</v>
      </c>
      <c r="Q12" s="145">
        <f>6563.73*0.45</f>
        <v>2953.6785</v>
      </c>
      <c r="R12" s="145">
        <f>4703.61*0.45</f>
        <v>2116.6244999999999</v>
      </c>
      <c r="S12" s="145"/>
      <c r="T12" s="146"/>
    </row>
    <row r="13" spans="1:20" x14ac:dyDescent="0.2">
      <c r="A13" s="119" t="s">
        <v>21</v>
      </c>
      <c r="B13" s="120" t="s">
        <v>22</v>
      </c>
      <c r="C13" s="142">
        <v>5257940000</v>
      </c>
      <c r="D13" s="142" t="s">
        <v>1412</v>
      </c>
      <c r="E13" s="121">
        <f>F13+G13+H13+I13+J13+K13+L13+M13+N13+O13+P13+Q13+R13+S13</f>
        <v>69634.780000000013</v>
      </c>
      <c r="F13" s="123">
        <v>3307.34</v>
      </c>
      <c r="G13" s="123">
        <v>1200.1099999999999</v>
      </c>
      <c r="H13" s="114">
        <v>1271.7</v>
      </c>
      <c r="I13" s="123">
        <v>977.72</v>
      </c>
      <c r="J13" s="124">
        <v>1008.68</v>
      </c>
      <c r="K13" s="124">
        <v>4154.97</v>
      </c>
      <c r="L13" s="124">
        <v>6750.17</v>
      </c>
      <c r="M13" s="123">
        <v>12480.83</v>
      </c>
      <c r="N13" s="123">
        <v>11999.5</v>
      </c>
      <c r="O13" s="123">
        <v>8230.5499999999993</v>
      </c>
      <c r="P13" s="123">
        <v>9467.02</v>
      </c>
      <c r="Q13" s="123">
        <v>5337.34</v>
      </c>
      <c r="R13" s="123">
        <v>3448.85</v>
      </c>
      <c r="S13" s="123"/>
    </row>
    <row r="14" spans="1:20" x14ac:dyDescent="0.2">
      <c r="A14" s="119" t="s">
        <v>23</v>
      </c>
      <c r="B14" s="120" t="s">
        <v>24</v>
      </c>
      <c r="C14" s="142"/>
      <c r="D14" s="142"/>
      <c r="E14" s="121">
        <f>H14+I14+J14+K14+L14+M14+N14+O14+P14+Q14+R14+S14</f>
        <v>0</v>
      </c>
      <c r="F14" s="123"/>
      <c r="G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</row>
    <row r="15" spans="1:20" x14ac:dyDescent="0.2">
      <c r="A15" s="119" t="s">
        <v>25</v>
      </c>
      <c r="B15" s="120" t="s">
        <v>26</v>
      </c>
      <c r="C15" s="142">
        <v>4737851000</v>
      </c>
      <c r="D15" s="142" t="s">
        <v>1411</v>
      </c>
      <c r="E15" s="121">
        <f>F15+G15+H15+I15+J15+K15+L15+M15+N15+O15+P15+Q15+R15+S15</f>
        <v>75090.94</v>
      </c>
      <c r="F15" s="123">
        <v>4104.6499999999996</v>
      </c>
      <c r="G15" s="123">
        <v>766.59</v>
      </c>
      <c r="H15" s="114">
        <v>792.26</v>
      </c>
      <c r="I15" s="123">
        <v>779.61</v>
      </c>
      <c r="J15" s="124">
        <v>1364.09</v>
      </c>
      <c r="K15" s="124">
        <v>5427.34</v>
      </c>
      <c r="L15" s="124">
        <v>7119.89</v>
      </c>
      <c r="M15" s="123">
        <v>12481.88</v>
      </c>
      <c r="N15" s="123">
        <v>12302.95</v>
      </c>
      <c r="O15" s="123">
        <v>10172.620000000001</v>
      </c>
      <c r="P15" s="123">
        <v>9805.31</v>
      </c>
      <c r="Q15" s="123">
        <v>5499.54</v>
      </c>
      <c r="R15" s="123">
        <v>4474.21</v>
      </c>
      <c r="S15" s="123"/>
    </row>
    <row r="16" spans="1:20" x14ac:dyDescent="0.2">
      <c r="A16" s="119" t="s">
        <v>27</v>
      </c>
      <c r="B16" s="120" t="s">
        <v>28</v>
      </c>
      <c r="C16" s="158" t="s">
        <v>1406</v>
      </c>
      <c r="D16" s="142" t="s">
        <v>1407</v>
      </c>
      <c r="E16" s="121">
        <f>F16+G16+H16+I16+J16+K16+L16+M16+N16+O16+P16+Q16+R16+S16</f>
        <v>43954.490000000005</v>
      </c>
      <c r="F16" s="123">
        <v>2048.0300000000002</v>
      </c>
      <c r="G16" s="123">
        <v>577.82000000000005</v>
      </c>
      <c r="H16" s="114">
        <v>580.48</v>
      </c>
      <c r="I16" s="123">
        <v>483.59</v>
      </c>
      <c r="J16" s="124">
        <v>533.05999999999995</v>
      </c>
      <c r="K16" s="124">
        <v>1625.94</v>
      </c>
      <c r="L16" s="124">
        <v>3951.59</v>
      </c>
      <c r="M16" s="123">
        <v>7729.3</v>
      </c>
      <c r="N16" s="123">
        <v>7805.72</v>
      </c>
      <c r="O16" s="123">
        <v>5962.03</v>
      </c>
      <c r="P16" s="123">
        <v>6291.38</v>
      </c>
      <c r="Q16" s="123">
        <v>3341.93</v>
      </c>
      <c r="R16" s="123">
        <v>3023.62</v>
      </c>
      <c r="S16" s="123"/>
    </row>
    <row r="17" spans="1:20" ht="25.5" x14ac:dyDescent="0.2">
      <c r="A17" s="119" t="s">
        <v>29</v>
      </c>
      <c r="B17" s="120" t="s">
        <v>30</v>
      </c>
      <c r="C17" s="142">
        <v>5281290000</v>
      </c>
      <c r="D17" s="143" t="s">
        <v>1405</v>
      </c>
      <c r="E17" s="121">
        <f>F17+G17+H17+I17+J17+K17+L17+M17+N17+O17+P17+Q17+R17+S17</f>
        <v>64994.000000000007</v>
      </c>
      <c r="F17" s="123">
        <v>3404.33</v>
      </c>
      <c r="G17" s="123">
        <v>694.89</v>
      </c>
      <c r="H17" s="114">
        <v>655.28</v>
      </c>
      <c r="I17" s="123">
        <v>662.65</v>
      </c>
      <c r="J17" s="124">
        <v>826.78</v>
      </c>
      <c r="K17" s="124">
        <v>3803.37</v>
      </c>
      <c r="L17" s="124">
        <v>7146.06</v>
      </c>
      <c r="M17" s="123">
        <v>12771.73</v>
      </c>
      <c r="N17" s="123">
        <v>10327.43</v>
      </c>
      <c r="O17" s="123">
        <v>8167.75</v>
      </c>
      <c r="P17" s="123">
        <v>8496.14</v>
      </c>
      <c r="Q17" s="123">
        <v>5041.22</v>
      </c>
      <c r="R17" s="123">
        <v>2996.37</v>
      </c>
      <c r="S17" s="123"/>
    </row>
    <row r="18" spans="1:20" x14ac:dyDescent="0.2">
      <c r="A18" s="125" t="s">
        <v>31</v>
      </c>
      <c r="B18" s="126" t="s">
        <v>32</v>
      </c>
      <c r="C18" s="158" t="s">
        <v>1408</v>
      </c>
      <c r="D18" s="142" t="s">
        <v>1409</v>
      </c>
      <c r="E18" s="127">
        <f>F18+G18+H18+I18+J18+K18+L18+M18+N18+O18+P18+Q18+R18+S18</f>
        <v>71298.95</v>
      </c>
      <c r="F18" s="123">
        <v>4177.41</v>
      </c>
      <c r="G18" s="123">
        <v>1276.05</v>
      </c>
      <c r="H18" s="114">
        <v>1323.29</v>
      </c>
      <c r="I18" s="123">
        <v>1307.51</v>
      </c>
      <c r="J18" s="124">
        <v>1543.9</v>
      </c>
      <c r="K18" s="124">
        <v>4359.03</v>
      </c>
      <c r="L18" s="124">
        <v>7139.77</v>
      </c>
      <c r="M18" s="123">
        <v>11682.46</v>
      </c>
      <c r="N18" s="123">
        <v>10735.52</v>
      </c>
      <c r="O18" s="123">
        <v>7777.48</v>
      </c>
      <c r="P18" s="123">
        <v>8698.25</v>
      </c>
      <c r="Q18" s="123">
        <v>6063.55</v>
      </c>
      <c r="R18" s="123">
        <v>5214.7299999999996</v>
      </c>
      <c r="S18" s="123"/>
    </row>
    <row r="19" spans="1:20" x14ac:dyDescent="0.2">
      <c r="A19" s="119" t="s">
        <v>33</v>
      </c>
      <c r="B19" s="120" t="s">
        <v>34</v>
      </c>
      <c r="C19" s="142">
        <v>8609950000</v>
      </c>
      <c r="D19" s="142" t="s">
        <v>1413</v>
      </c>
      <c r="E19" s="121">
        <f>F19+G19+H19+I19+J19+K19+L19+M19+N19+O19+P19+Q19+R19+S19</f>
        <v>65713.89</v>
      </c>
      <c r="F19" s="123">
        <v>3326.29</v>
      </c>
      <c r="G19" s="123">
        <v>973.37</v>
      </c>
      <c r="H19" s="114">
        <v>874.43</v>
      </c>
      <c r="I19" s="123">
        <v>811.24</v>
      </c>
      <c r="J19" s="124">
        <v>910.45</v>
      </c>
      <c r="K19" s="124">
        <v>3916.39</v>
      </c>
      <c r="L19" s="124">
        <v>9217.07</v>
      </c>
      <c r="M19" s="123">
        <v>11572.61</v>
      </c>
      <c r="N19" s="123">
        <v>10454.049999999999</v>
      </c>
      <c r="O19" s="123">
        <v>7876.9</v>
      </c>
      <c r="P19" s="123">
        <v>7752.48</v>
      </c>
      <c r="Q19" s="123">
        <v>4576.6499999999996</v>
      </c>
      <c r="R19" s="123">
        <v>3451.96</v>
      </c>
      <c r="S19" s="123"/>
    </row>
    <row r="20" spans="1:20" s="147" customFormat="1" ht="25.5" x14ac:dyDescent="0.25">
      <c r="A20" s="119" t="s">
        <v>35</v>
      </c>
      <c r="B20" s="120" t="s">
        <v>36</v>
      </c>
      <c r="C20" s="144" t="s">
        <v>1388</v>
      </c>
      <c r="D20" s="144"/>
      <c r="E20" s="121">
        <f>F20+G20+H20+I20+J20+K20+L20+M20+N20+O20+P20+Q20+R20+S20</f>
        <v>41888.616000000009</v>
      </c>
      <c r="F20" s="145">
        <f>3208.18*0.55</f>
        <v>1764.499</v>
      </c>
      <c r="G20" s="145">
        <f>1026.05*0.55</f>
        <v>564.32749999999999</v>
      </c>
      <c r="H20" s="148">
        <f>859.69*0.55</f>
        <v>472.82950000000005</v>
      </c>
      <c r="I20" s="145">
        <f>861.8*0.55</f>
        <v>473.99</v>
      </c>
      <c r="J20" s="145">
        <f>1219.85*0.55</f>
        <v>670.91750000000002</v>
      </c>
      <c r="K20" s="145">
        <f>4662.43*0.55</f>
        <v>2564.3365000000003</v>
      </c>
      <c r="L20" s="145">
        <f>7266.51*0.55</f>
        <v>3996.5805000000005</v>
      </c>
      <c r="M20" s="145">
        <f>12438.99*0.55</f>
        <v>6841.4445000000005</v>
      </c>
      <c r="N20" s="145">
        <f>12319.69*0.55</f>
        <v>6775.8295000000007</v>
      </c>
      <c r="O20" s="145">
        <f>10090.95*0.55</f>
        <v>5550.0225000000009</v>
      </c>
      <c r="P20" s="145">
        <f>10939.64*0.55</f>
        <v>6016.8020000000006</v>
      </c>
      <c r="Q20" s="145">
        <f>6563.73*0.55</f>
        <v>3610.0515</v>
      </c>
      <c r="R20" s="145">
        <f>4703.61*0.55</f>
        <v>2586.9855000000002</v>
      </c>
      <c r="S20" s="145"/>
      <c r="T20" s="146"/>
    </row>
    <row r="21" spans="1:20" ht="25.5" x14ac:dyDescent="0.2">
      <c r="A21" s="119" t="s">
        <v>37</v>
      </c>
      <c r="B21" s="120" t="s">
        <v>38</v>
      </c>
      <c r="C21" s="142">
        <v>732786000</v>
      </c>
      <c r="D21" s="143" t="s">
        <v>1403</v>
      </c>
      <c r="E21" s="121">
        <f>F21+G21+H21+I21+J21+K21+L21+M21+N21+O21+P21+Q21+R21+S21</f>
        <v>64506.45</v>
      </c>
      <c r="F21" s="123">
        <v>2832.71</v>
      </c>
      <c r="G21" s="123">
        <v>835.19</v>
      </c>
      <c r="H21" s="114">
        <v>797.53</v>
      </c>
      <c r="I21" s="123">
        <v>743.81</v>
      </c>
      <c r="J21" s="124">
        <v>760.95</v>
      </c>
      <c r="K21" s="124">
        <v>2989.32</v>
      </c>
      <c r="L21" s="124">
        <v>5369.71</v>
      </c>
      <c r="M21" s="123">
        <v>11210.46</v>
      </c>
      <c r="N21" s="123">
        <v>10710.38</v>
      </c>
      <c r="O21" s="123">
        <v>8722.33</v>
      </c>
      <c r="P21" s="123">
        <v>9758.19</v>
      </c>
      <c r="Q21" s="123">
        <v>5450.38</v>
      </c>
      <c r="R21" s="123">
        <v>4325.49</v>
      </c>
      <c r="S21" s="123"/>
    </row>
    <row r="22" spans="1:20" s="147" customFormat="1" ht="25.5" x14ac:dyDescent="0.25">
      <c r="A22" s="119" t="s">
        <v>39</v>
      </c>
      <c r="B22" s="120" t="s">
        <v>40</v>
      </c>
      <c r="C22" s="143" t="s">
        <v>1390</v>
      </c>
      <c r="D22" s="143" t="s">
        <v>1400</v>
      </c>
      <c r="E22" s="121">
        <f>F22+G22+H22+I22+J22+K22+L22+M22+N22+O22+P22+Q22+R22+S22</f>
        <v>86459.17</v>
      </c>
      <c r="F22" s="145">
        <f>55+4052.98</f>
        <v>4107.9799999999996</v>
      </c>
      <c r="G22" s="145">
        <f>15+833.03</f>
        <v>848.03</v>
      </c>
      <c r="H22" s="147">
        <f>10+736.41</f>
        <v>746.41</v>
      </c>
      <c r="I22" s="145">
        <f>20+830.19</f>
        <v>850.19</v>
      </c>
      <c r="J22" s="145">
        <f>65+671.78</f>
        <v>736.78</v>
      </c>
      <c r="K22" s="145">
        <f>225+4353.77</f>
        <v>4578.7700000000004</v>
      </c>
      <c r="L22" s="145">
        <f>550+7375.43</f>
        <v>7925.43</v>
      </c>
      <c r="M22" s="145">
        <f>920+15002.56</f>
        <v>15922.56</v>
      </c>
      <c r="N22" s="145">
        <f>1210+14112.11</f>
        <v>15322.11</v>
      </c>
      <c r="O22" s="145">
        <f>1005+10490.68</f>
        <v>11495.68</v>
      </c>
      <c r="P22" s="145">
        <f>810+11362.76</f>
        <v>12172.76</v>
      </c>
      <c r="Q22" s="145">
        <f>470+6055.18</f>
        <v>6525.18</v>
      </c>
      <c r="R22" s="145">
        <f>155+5072.29</f>
        <v>5227.29</v>
      </c>
      <c r="S22" s="145"/>
      <c r="T22" s="146"/>
    </row>
    <row r="23" spans="1:20" x14ac:dyDescent="0.2">
      <c r="A23" s="119" t="s">
        <v>41</v>
      </c>
      <c r="B23" s="120" t="s">
        <v>42</v>
      </c>
      <c r="C23" s="142"/>
      <c r="D23" s="142"/>
      <c r="E23" s="121">
        <f>H23+I23+J23+K23+L23+M23+N23+O23+P23+Q23+R23+S23</f>
        <v>0</v>
      </c>
      <c r="F23" s="123"/>
      <c r="G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</row>
    <row r="24" spans="1:20" ht="25.5" x14ac:dyDescent="0.2">
      <c r="A24" s="128" t="s">
        <v>43</v>
      </c>
      <c r="B24" s="129" t="s">
        <v>44</v>
      </c>
      <c r="C24" s="142">
        <v>991170000</v>
      </c>
      <c r="D24" s="143" t="s">
        <v>1404</v>
      </c>
      <c r="E24" s="130">
        <f>F24+G24+H24+I24+J24+K24+L24+M24+N24+O24+P24+Q24+R24+S24</f>
        <v>64809.989999999991</v>
      </c>
      <c r="F24" s="123">
        <v>3305.19</v>
      </c>
      <c r="G24" s="123">
        <v>674.89</v>
      </c>
      <c r="H24" s="114">
        <v>612.08000000000004</v>
      </c>
      <c r="I24" s="123">
        <v>578.38</v>
      </c>
      <c r="J24" s="124">
        <v>764.05</v>
      </c>
      <c r="K24" s="124">
        <v>3309.53</v>
      </c>
      <c r="L24" s="124">
        <v>5742.61</v>
      </c>
      <c r="M24" s="123">
        <v>11543.3</v>
      </c>
      <c r="N24" s="123">
        <v>10993.98</v>
      </c>
      <c r="O24" s="123">
        <v>8280.74</v>
      </c>
      <c r="P24" s="123">
        <v>9540.35</v>
      </c>
      <c r="Q24" s="123">
        <v>5324.78</v>
      </c>
      <c r="R24" s="123">
        <v>4140.1099999999997</v>
      </c>
      <c r="S24" s="123"/>
    </row>
    <row r="25" spans="1:20" x14ac:dyDescent="0.2">
      <c r="A25" s="125" t="s">
        <v>45</v>
      </c>
      <c r="B25" s="126" t="s">
        <v>46</v>
      </c>
      <c r="C25" s="142">
        <v>1993250000</v>
      </c>
      <c r="D25" s="142" t="s">
        <v>1410</v>
      </c>
      <c r="E25" s="127">
        <f>F25+G25+H25+I25+J25+K25+L25+M25+N25+O25+P25+Q25+R25+S25</f>
        <v>47095.89</v>
      </c>
      <c r="F25" s="123">
        <v>2859.1</v>
      </c>
      <c r="G25" s="123">
        <v>1147.3399999999999</v>
      </c>
      <c r="H25" s="114">
        <v>965.05</v>
      </c>
      <c r="I25" s="123">
        <v>952.4</v>
      </c>
      <c r="J25" s="124">
        <v>1017.06</v>
      </c>
      <c r="K25" s="124">
        <v>2702.61</v>
      </c>
      <c r="L25" s="124">
        <v>4294.08</v>
      </c>
      <c r="M25" s="123">
        <v>7211.38</v>
      </c>
      <c r="N25" s="123">
        <v>6932.02</v>
      </c>
      <c r="O25" s="123">
        <v>5418.95</v>
      </c>
      <c r="P25" s="123">
        <v>6243.24</v>
      </c>
      <c r="Q25" s="123">
        <v>3967.69</v>
      </c>
      <c r="R25" s="123">
        <v>3384.97</v>
      </c>
      <c r="S25" s="123"/>
    </row>
    <row r="26" spans="1:20" x14ac:dyDescent="0.2">
      <c r="A26" s="119" t="s">
        <v>47</v>
      </c>
      <c r="B26" s="120" t="s">
        <v>48</v>
      </c>
      <c r="C26" s="142"/>
      <c r="D26" s="142"/>
      <c r="E26" s="121">
        <f>H26+I26+J26+K26+L26+M26+N26+O26+P26+Q26+R26+S26</f>
        <v>0</v>
      </c>
      <c r="F26" s="123"/>
      <c r="G26" s="123"/>
      <c r="I26" s="123"/>
      <c r="J26" s="124"/>
      <c r="K26" s="124"/>
      <c r="L26" s="124"/>
      <c r="M26" s="123"/>
      <c r="N26" s="123"/>
      <c r="O26" s="123"/>
      <c r="P26" s="123"/>
      <c r="Q26" s="123"/>
      <c r="R26" s="123"/>
      <c r="S26" s="123"/>
    </row>
    <row r="27" spans="1:20" x14ac:dyDescent="0.2">
      <c r="A27" s="119" t="s">
        <v>49</v>
      </c>
      <c r="B27" s="120" t="s">
        <v>42</v>
      </c>
      <c r="C27" s="142"/>
      <c r="D27" s="142"/>
      <c r="E27" s="121">
        <f>H27+I27+J27+K27+L27+M27+N27+O27+P27+Q27+R27+S27</f>
        <v>0</v>
      </c>
      <c r="F27" s="123"/>
      <c r="G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20" x14ac:dyDescent="0.2">
      <c r="A28" s="119" t="s">
        <v>50</v>
      </c>
      <c r="B28" s="120" t="s">
        <v>51</v>
      </c>
      <c r="C28" s="142"/>
      <c r="D28" s="142"/>
      <c r="E28" s="121">
        <f>H28+I28+J28+K28+L28+M28+N28+O28+P28+Q28+R28+S28</f>
        <v>0</v>
      </c>
      <c r="F28" s="123"/>
      <c r="G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20" s="115" customFormat="1" ht="39.75" customHeight="1" thickBot="1" x14ac:dyDescent="0.25">
      <c r="A29" s="131" t="s">
        <v>1385</v>
      </c>
      <c r="C29" s="141"/>
      <c r="D29" s="141"/>
      <c r="E29" s="132">
        <f t="shared" ref="E29:J29" si="0">SUM(E4:E28)</f>
        <v>788846.27</v>
      </c>
      <c r="F29" s="136">
        <f t="shared" ref="F29" si="1">SUM(F4:F28)</f>
        <v>39197.65</v>
      </c>
      <c r="G29" s="136">
        <f t="shared" ref="G29" si="2">SUM(G4:G28)</f>
        <v>10688.04</v>
      </c>
      <c r="H29" s="150">
        <f t="shared" si="0"/>
        <v>10028.66</v>
      </c>
      <c r="I29" s="132">
        <f t="shared" si="0"/>
        <v>9521.91</v>
      </c>
      <c r="J29" s="132">
        <f t="shared" si="0"/>
        <v>11719.61</v>
      </c>
      <c r="K29" s="132">
        <f>SUM(K4:K25)</f>
        <v>45359.31</v>
      </c>
      <c r="L29" s="132">
        <f>SUM(L4:L28)</f>
        <v>78328.61</v>
      </c>
      <c r="M29" s="132">
        <f>SUM(M4:M28)</f>
        <v>136746.43</v>
      </c>
      <c r="N29" s="132">
        <f t="shared" ref="N29:T29" si="3">SUM(N4:N28)</f>
        <v>129524.87000000001</v>
      </c>
      <c r="O29" s="132">
        <f t="shared" si="3"/>
        <v>100040.94</v>
      </c>
      <c r="P29" s="132">
        <f t="shared" si="3"/>
        <v>107665.46</v>
      </c>
      <c r="Q29" s="132">
        <f t="shared" si="3"/>
        <v>62626.700000000004</v>
      </c>
      <c r="R29" s="132">
        <f t="shared" si="3"/>
        <v>47398.079999999994</v>
      </c>
      <c r="S29" s="132">
        <f t="shared" si="3"/>
        <v>0</v>
      </c>
      <c r="T29" s="151">
        <f t="shared" si="3"/>
        <v>0</v>
      </c>
    </row>
    <row r="30" spans="1:20" ht="13.5" thickTop="1" x14ac:dyDescent="0.2">
      <c r="E30" s="133"/>
    </row>
    <row r="31" spans="1:20" x14ac:dyDescent="0.2">
      <c r="E31" s="133"/>
    </row>
    <row r="32" spans="1:20" x14ac:dyDescent="0.2">
      <c r="A32" s="113" t="s">
        <v>64</v>
      </c>
      <c r="F32" s="137">
        <v>15725</v>
      </c>
      <c r="G32" s="137">
        <v>16022</v>
      </c>
      <c r="H32" s="114">
        <v>16332</v>
      </c>
      <c r="I32" s="114">
        <v>16590</v>
      </c>
      <c r="J32" s="114">
        <v>16839</v>
      </c>
      <c r="K32" s="114">
        <v>17133</v>
      </c>
      <c r="L32" s="114">
        <v>17451</v>
      </c>
      <c r="M32" s="114">
        <v>17631</v>
      </c>
      <c r="N32" s="114">
        <v>17850</v>
      </c>
      <c r="O32" s="114">
        <v>18096</v>
      </c>
      <c r="P32" s="114">
        <v>18387</v>
      </c>
    </row>
  </sheetData>
  <mergeCells count="2">
    <mergeCell ref="H1:T1"/>
    <mergeCell ref="S2:T2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16"/>
  <sheetViews>
    <sheetView zoomScaleNormal="100" workbookViewId="0">
      <selection activeCell="G18" sqref="G18"/>
    </sheetView>
  </sheetViews>
  <sheetFormatPr defaultRowHeight="20.100000000000001" customHeight="1" x14ac:dyDescent="0.2"/>
  <cols>
    <col min="1" max="1" width="19" style="62" bestFit="1" customWidth="1"/>
    <col min="2" max="2" width="21" style="62" bestFit="1" customWidth="1"/>
    <col min="3" max="3" width="25.85546875" style="62" bestFit="1" customWidth="1"/>
    <col min="4" max="5" width="13.42578125" style="63" bestFit="1" customWidth="1"/>
    <col min="6" max="6" width="9.28515625" style="64" bestFit="1" customWidth="1"/>
    <col min="7" max="7" width="12.85546875" style="65" bestFit="1" customWidth="1"/>
    <col min="8" max="8" width="9.140625" style="65" bestFit="1" customWidth="1"/>
    <col min="9" max="254" width="9.140625" style="62"/>
    <col min="255" max="255" width="19" style="62" bestFit="1" customWidth="1"/>
    <col min="256" max="256" width="21" style="62" bestFit="1" customWidth="1"/>
    <col min="257" max="257" width="25.85546875" style="62" bestFit="1" customWidth="1"/>
    <col min="258" max="259" width="13.42578125" style="62" bestFit="1" customWidth="1"/>
    <col min="260" max="260" width="9.28515625" style="62" bestFit="1" customWidth="1"/>
    <col min="261" max="261" width="12.85546875" style="62" bestFit="1" customWidth="1"/>
    <col min="262" max="262" width="9.140625" style="62" bestFit="1" customWidth="1"/>
    <col min="263" max="263" width="13.85546875" style="62" bestFit="1" customWidth="1"/>
    <col min="264" max="264" width="10.85546875" style="62" bestFit="1" customWidth="1"/>
    <col min="265" max="510" width="9.140625" style="62"/>
    <col min="511" max="511" width="19" style="62" bestFit="1" customWidth="1"/>
    <col min="512" max="512" width="21" style="62" bestFit="1" customWidth="1"/>
    <col min="513" max="513" width="25.85546875" style="62" bestFit="1" customWidth="1"/>
    <col min="514" max="515" width="13.42578125" style="62" bestFit="1" customWidth="1"/>
    <col min="516" max="516" width="9.28515625" style="62" bestFit="1" customWidth="1"/>
    <col min="517" max="517" width="12.85546875" style="62" bestFit="1" customWidth="1"/>
    <col min="518" max="518" width="9.140625" style="62" bestFit="1" customWidth="1"/>
    <col min="519" max="519" width="13.85546875" style="62" bestFit="1" customWidth="1"/>
    <col min="520" max="520" width="10.85546875" style="62" bestFit="1" customWidth="1"/>
    <col min="521" max="766" width="9.140625" style="62"/>
    <col min="767" max="767" width="19" style="62" bestFit="1" customWidth="1"/>
    <col min="768" max="768" width="21" style="62" bestFit="1" customWidth="1"/>
    <col min="769" max="769" width="25.85546875" style="62" bestFit="1" customWidth="1"/>
    <col min="770" max="771" width="13.42578125" style="62" bestFit="1" customWidth="1"/>
    <col min="772" max="772" width="9.28515625" style="62" bestFit="1" customWidth="1"/>
    <col min="773" max="773" width="12.85546875" style="62" bestFit="1" customWidth="1"/>
    <col min="774" max="774" width="9.140625" style="62" bestFit="1" customWidth="1"/>
    <col min="775" max="775" width="13.85546875" style="62" bestFit="1" customWidth="1"/>
    <col min="776" max="776" width="10.85546875" style="62" bestFit="1" customWidth="1"/>
    <col min="777" max="1022" width="9.140625" style="62"/>
    <col min="1023" max="1023" width="19" style="62" bestFit="1" customWidth="1"/>
    <col min="1024" max="1024" width="21" style="62" bestFit="1" customWidth="1"/>
    <col min="1025" max="1025" width="25.85546875" style="62" bestFit="1" customWidth="1"/>
    <col min="1026" max="1027" width="13.42578125" style="62" bestFit="1" customWidth="1"/>
    <col min="1028" max="1028" width="9.28515625" style="62" bestFit="1" customWidth="1"/>
    <col min="1029" max="1029" width="12.85546875" style="62" bestFit="1" customWidth="1"/>
    <col min="1030" max="1030" width="9.140625" style="62" bestFit="1" customWidth="1"/>
    <col min="1031" max="1031" width="13.85546875" style="62" bestFit="1" customWidth="1"/>
    <col min="1032" max="1032" width="10.85546875" style="62" bestFit="1" customWidth="1"/>
    <col min="1033" max="1278" width="9.140625" style="62"/>
    <col min="1279" max="1279" width="19" style="62" bestFit="1" customWidth="1"/>
    <col min="1280" max="1280" width="21" style="62" bestFit="1" customWidth="1"/>
    <col min="1281" max="1281" width="25.85546875" style="62" bestFit="1" customWidth="1"/>
    <col min="1282" max="1283" width="13.42578125" style="62" bestFit="1" customWidth="1"/>
    <col min="1284" max="1284" width="9.28515625" style="62" bestFit="1" customWidth="1"/>
    <col min="1285" max="1285" width="12.85546875" style="62" bestFit="1" customWidth="1"/>
    <col min="1286" max="1286" width="9.140625" style="62" bestFit="1" customWidth="1"/>
    <col min="1287" max="1287" width="13.85546875" style="62" bestFit="1" customWidth="1"/>
    <col min="1288" max="1288" width="10.85546875" style="62" bestFit="1" customWidth="1"/>
    <col min="1289" max="1534" width="9.140625" style="62"/>
    <col min="1535" max="1535" width="19" style="62" bestFit="1" customWidth="1"/>
    <col min="1536" max="1536" width="21" style="62" bestFit="1" customWidth="1"/>
    <col min="1537" max="1537" width="25.85546875" style="62" bestFit="1" customWidth="1"/>
    <col min="1538" max="1539" width="13.42578125" style="62" bestFit="1" customWidth="1"/>
    <col min="1540" max="1540" width="9.28515625" style="62" bestFit="1" customWidth="1"/>
    <col min="1541" max="1541" width="12.85546875" style="62" bestFit="1" customWidth="1"/>
    <col min="1542" max="1542" width="9.140625" style="62" bestFit="1" customWidth="1"/>
    <col min="1543" max="1543" width="13.85546875" style="62" bestFit="1" customWidth="1"/>
    <col min="1544" max="1544" width="10.85546875" style="62" bestFit="1" customWidth="1"/>
    <col min="1545" max="1790" width="9.140625" style="62"/>
    <col min="1791" max="1791" width="19" style="62" bestFit="1" customWidth="1"/>
    <col min="1792" max="1792" width="21" style="62" bestFit="1" customWidth="1"/>
    <col min="1793" max="1793" width="25.85546875" style="62" bestFit="1" customWidth="1"/>
    <col min="1794" max="1795" width="13.42578125" style="62" bestFit="1" customWidth="1"/>
    <col min="1796" max="1796" width="9.28515625" style="62" bestFit="1" customWidth="1"/>
    <col min="1797" max="1797" width="12.85546875" style="62" bestFit="1" customWidth="1"/>
    <col min="1798" max="1798" width="9.140625" style="62" bestFit="1" customWidth="1"/>
    <col min="1799" max="1799" width="13.85546875" style="62" bestFit="1" customWidth="1"/>
    <col min="1800" max="1800" width="10.85546875" style="62" bestFit="1" customWidth="1"/>
    <col min="1801" max="2046" width="9.140625" style="62"/>
    <col min="2047" max="2047" width="19" style="62" bestFit="1" customWidth="1"/>
    <col min="2048" max="2048" width="21" style="62" bestFit="1" customWidth="1"/>
    <col min="2049" max="2049" width="25.85546875" style="62" bestFit="1" customWidth="1"/>
    <col min="2050" max="2051" width="13.42578125" style="62" bestFit="1" customWidth="1"/>
    <col min="2052" max="2052" width="9.28515625" style="62" bestFit="1" customWidth="1"/>
    <col min="2053" max="2053" width="12.85546875" style="62" bestFit="1" customWidth="1"/>
    <col min="2054" max="2054" width="9.140625" style="62" bestFit="1" customWidth="1"/>
    <col min="2055" max="2055" width="13.85546875" style="62" bestFit="1" customWidth="1"/>
    <col min="2056" max="2056" width="10.85546875" style="62" bestFit="1" customWidth="1"/>
    <col min="2057" max="2302" width="9.140625" style="62"/>
    <col min="2303" max="2303" width="19" style="62" bestFit="1" customWidth="1"/>
    <col min="2304" max="2304" width="21" style="62" bestFit="1" customWidth="1"/>
    <col min="2305" max="2305" width="25.85546875" style="62" bestFit="1" customWidth="1"/>
    <col min="2306" max="2307" width="13.42578125" style="62" bestFit="1" customWidth="1"/>
    <col min="2308" max="2308" width="9.28515625" style="62" bestFit="1" customWidth="1"/>
    <col min="2309" max="2309" width="12.85546875" style="62" bestFit="1" customWidth="1"/>
    <col min="2310" max="2310" width="9.140625" style="62" bestFit="1" customWidth="1"/>
    <col min="2311" max="2311" width="13.85546875" style="62" bestFit="1" customWidth="1"/>
    <col min="2312" max="2312" width="10.85546875" style="62" bestFit="1" customWidth="1"/>
    <col min="2313" max="2558" width="9.140625" style="62"/>
    <col min="2559" max="2559" width="19" style="62" bestFit="1" customWidth="1"/>
    <col min="2560" max="2560" width="21" style="62" bestFit="1" customWidth="1"/>
    <col min="2561" max="2561" width="25.85546875" style="62" bestFit="1" customWidth="1"/>
    <col min="2562" max="2563" width="13.42578125" style="62" bestFit="1" customWidth="1"/>
    <col min="2564" max="2564" width="9.28515625" style="62" bestFit="1" customWidth="1"/>
    <col min="2565" max="2565" width="12.85546875" style="62" bestFit="1" customWidth="1"/>
    <col min="2566" max="2566" width="9.140625" style="62" bestFit="1" customWidth="1"/>
    <col min="2567" max="2567" width="13.85546875" style="62" bestFit="1" customWidth="1"/>
    <col min="2568" max="2568" width="10.85546875" style="62" bestFit="1" customWidth="1"/>
    <col min="2569" max="2814" width="9.140625" style="62"/>
    <col min="2815" max="2815" width="19" style="62" bestFit="1" customWidth="1"/>
    <col min="2816" max="2816" width="21" style="62" bestFit="1" customWidth="1"/>
    <col min="2817" max="2817" width="25.85546875" style="62" bestFit="1" customWidth="1"/>
    <col min="2818" max="2819" width="13.42578125" style="62" bestFit="1" customWidth="1"/>
    <col min="2820" max="2820" width="9.28515625" style="62" bestFit="1" customWidth="1"/>
    <col min="2821" max="2821" width="12.85546875" style="62" bestFit="1" customWidth="1"/>
    <col min="2822" max="2822" width="9.140625" style="62" bestFit="1" customWidth="1"/>
    <col min="2823" max="2823" width="13.85546875" style="62" bestFit="1" customWidth="1"/>
    <col min="2824" max="2824" width="10.85546875" style="62" bestFit="1" customWidth="1"/>
    <col min="2825" max="3070" width="9.140625" style="62"/>
    <col min="3071" max="3071" width="19" style="62" bestFit="1" customWidth="1"/>
    <col min="3072" max="3072" width="21" style="62" bestFit="1" customWidth="1"/>
    <col min="3073" max="3073" width="25.85546875" style="62" bestFit="1" customWidth="1"/>
    <col min="3074" max="3075" width="13.42578125" style="62" bestFit="1" customWidth="1"/>
    <col min="3076" max="3076" width="9.28515625" style="62" bestFit="1" customWidth="1"/>
    <col min="3077" max="3077" width="12.85546875" style="62" bestFit="1" customWidth="1"/>
    <col min="3078" max="3078" width="9.140625" style="62" bestFit="1" customWidth="1"/>
    <col min="3079" max="3079" width="13.85546875" style="62" bestFit="1" customWidth="1"/>
    <col min="3080" max="3080" width="10.85546875" style="62" bestFit="1" customWidth="1"/>
    <col min="3081" max="3326" width="9.140625" style="62"/>
    <col min="3327" max="3327" width="19" style="62" bestFit="1" customWidth="1"/>
    <col min="3328" max="3328" width="21" style="62" bestFit="1" customWidth="1"/>
    <col min="3329" max="3329" width="25.85546875" style="62" bestFit="1" customWidth="1"/>
    <col min="3330" max="3331" width="13.42578125" style="62" bestFit="1" customWidth="1"/>
    <col min="3332" max="3332" width="9.28515625" style="62" bestFit="1" customWidth="1"/>
    <col min="3333" max="3333" width="12.85546875" style="62" bestFit="1" customWidth="1"/>
    <col min="3334" max="3334" width="9.140625" style="62" bestFit="1" customWidth="1"/>
    <col min="3335" max="3335" width="13.85546875" style="62" bestFit="1" customWidth="1"/>
    <col min="3336" max="3336" width="10.85546875" style="62" bestFit="1" customWidth="1"/>
    <col min="3337" max="3582" width="9.140625" style="62"/>
    <col min="3583" max="3583" width="19" style="62" bestFit="1" customWidth="1"/>
    <col min="3584" max="3584" width="21" style="62" bestFit="1" customWidth="1"/>
    <col min="3585" max="3585" width="25.85546875" style="62" bestFit="1" customWidth="1"/>
    <col min="3586" max="3587" width="13.42578125" style="62" bestFit="1" customWidth="1"/>
    <col min="3588" max="3588" width="9.28515625" style="62" bestFit="1" customWidth="1"/>
    <col min="3589" max="3589" width="12.85546875" style="62" bestFit="1" customWidth="1"/>
    <col min="3590" max="3590" width="9.140625" style="62" bestFit="1" customWidth="1"/>
    <col min="3591" max="3591" width="13.85546875" style="62" bestFit="1" customWidth="1"/>
    <col min="3592" max="3592" width="10.85546875" style="62" bestFit="1" customWidth="1"/>
    <col min="3593" max="3838" width="9.140625" style="62"/>
    <col min="3839" max="3839" width="19" style="62" bestFit="1" customWidth="1"/>
    <col min="3840" max="3840" width="21" style="62" bestFit="1" customWidth="1"/>
    <col min="3841" max="3841" width="25.85546875" style="62" bestFit="1" customWidth="1"/>
    <col min="3842" max="3843" width="13.42578125" style="62" bestFit="1" customWidth="1"/>
    <col min="3844" max="3844" width="9.28515625" style="62" bestFit="1" customWidth="1"/>
    <col min="3845" max="3845" width="12.85546875" style="62" bestFit="1" customWidth="1"/>
    <col min="3846" max="3846" width="9.140625" style="62" bestFit="1" customWidth="1"/>
    <col min="3847" max="3847" width="13.85546875" style="62" bestFit="1" customWidth="1"/>
    <col min="3848" max="3848" width="10.85546875" style="62" bestFit="1" customWidth="1"/>
    <col min="3849" max="4094" width="9.140625" style="62"/>
    <col min="4095" max="4095" width="19" style="62" bestFit="1" customWidth="1"/>
    <col min="4096" max="4096" width="21" style="62" bestFit="1" customWidth="1"/>
    <col min="4097" max="4097" width="25.85546875" style="62" bestFit="1" customWidth="1"/>
    <col min="4098" max="4099" width="13.42578125" style="62" bestFit="1" customWidth="1"/>
    <col min="4100" max="4100" width="9.28515625" style="62" bestFit="1" customWidth="1"/>
    <col min="4101" max="4101" width="12.85546875" style="62" bestFit="1" customWidth="1"/>
    <col min="4102" max="4102" width="9.140625" style="62" bestFit="1" customWidth="1"/>
    <col min="4103" max="4103" width="13.85546875" style="62" bestFit="1" customWidth="1"/>
    <col min="4104" max="4104" width="10.85546875" style="62" bestFit="1" customWidth="1"/>
    <col min="4105" max="4350" width="9.140625" style="62"/>
    <col min="4351" max="4351" width="19" style="62" bestFit="1" customWidth="1"/>
    <col min="4352" max="4352" width="21" style="62" bestFit="1" customWidth="1"/>
    <col min="4353" max="4353" width="25.85546875" style="62" bestFit="1" customWidth="1"/>
    <col min="4354" max="4355" width="13.42578125" style="62" bestFit="1" customWidth="1"/>
    <col min="4356" max="4356" width="9.28515625" style="62" bestFit="1" customWidth="1"/>
    <col min="4357" max="4357" width="12.85546875" style="62" bestFit="1" customWidth="1"/>
    <col min="4358" max="4358" width="9.140625" style="62" bestFit="1" customWidth="1"/>
    <col min="4359" max="4359" width="13.85546875" style="62" bestFit="1" customWidth="1"/>
    <col min="4360" max="4360" width="10.85546875" style="62" bestFit="1" customWidth="1"/>
    <col min="4361" max="4606" width="9.140625" style="62"/>
    <col min="4607" max="4607" width="19" style="62" bestFit="1" customWidth="1"/>
    <col min="4608" max="4608" width="21" style="62" bestFit="1" customWidth="1"/>
    <col min="4609" max="4609" width="25.85546875" style="62" bestFit="1" customWidth="1"/>
    <col min="4610" max="4611" width="13.42578125" style="62" bestFit="1" customWidth="1"/>
    <col min="4612" max="4612" width="9.28515625" style="62" bestFit="1" customWidth="1"/>
    <col min="4613" max="4613" width="12.85546875" style="62" bestFit="1" customWidth="1"/>
    <col min="4614" max="4614" width="9.140625" style="62" bestFit="1" customWidth="1"/>
    <col min="4615" max="4615" width="13.85546875" style="62" bestFit="1" customWidth="1"/>
    <col min="4616" max="4616" width="10.85546875" style="62" bestFit="1" customWidth="1"/>
    <col min="4617" max="4862" width="9.140625" style="62"/>
    <col min="4863" max="4863" width="19" style="62" bestFit="1" customWidth="1"/>
    <col min="4864" max="4864" width="21" style="62" bestFit="1" customWidth="1"/>
    <col min="4865" max="4865" width="25.85546875" style="62" bestFit="1" customWidth="1"/>
    <col min="4866" max="4867" width="13.42578125" style="62" bestFit="1" customWidth="1"/>
    <col min="4868" max="4868" width="9.28515625" style="62" bestFit="1" customWidth="1"/>
    <col min="4869" max="4869" width="12.85546875" style="62" bestFit="1" customWidth="1"/>
    <col min="4870" max="4870" width="9.140625" style="62" bestFit="1" customWidth="1"/>
    <col min="4871" max="4871" width="13.85546875" style="62" bestFit="1" customWidth="1"/>
    <col min="4872" max="4872" width="10.85546875" style="62" bestFit="1" customWidth="1"/>
    <col min="4873" max="5118" width="9.140625" style="62"/>
    <col min="5119" max="5119" width="19" style="62" bestFit="1" customWidth="1"/>
    <col min="5120" max="5120" width="21" style="62" bestFit="1" customWidth="1"/>
    <col min="5121" max="5121" width="25.85546875" style="62" bestFit="1" customWidth="1"/>
    <col min="5122" max="5123" width="13.42578125" style="62" bestFit="1" customWidth="1"/>
    <col min="5124" max="5124" width="9.28515625" style="62" bestFit="1" customWidth="1"/>
    <col min="5125" max="5125" width="12.85546875" style="62" bestFit="1" customWidth="1"/>
    <col min="5126" max="5126" width="9.140625" style="62" bestFit="1" customWidth="1"/>
    <col min="5127" max="5127" width="13.85546875" style="62" bestFit="1" customWidth="1"/>
    <col min="5128" max="5128" width="10.85546875" style="62" bestFit="1" customWidth="1"/>
    <col min="5129" max="5374" width="9.140625" style="62"/>
    <col min="5375" max="5375" width="19" style="62" bestFit="1" customWidth="1"/>
    <col min="5376" max="5376" width="21" style="62" bestFit="1" customWidth="1"/>
    <col min="5377" max="5377" width="25.85546875" style="62" bestFit="1" customWidth="1"/>
    <col min="5378" max="5379" width="13.42578125" style="62" bestFit="1" customWidth="1"/>
    <col min="5380" max="5380" width="9.28515625" style="62" bestFit="1" customWidth="1"/>
    <col min="5381" max="5381" width="12.85546875" style="62" bestFit="1" customWidth="1"/>
    <col min="5382" max="5382" width="9.140625" style="62" bestFit="1" customWidth="1"/>
    <col min="5383" max="5383" width="13.85546875" style="62" bestFit="1" customWidth="1"/>
    <col min="5384" max="5384" width="10.85546875" style="62" bestFit="1" customWidth="1"/>
    <col min="5385" max="5630" width="9.140625" style="62"/>
    <col min="5631" max="5631" width="19" style="62" bestFit="1" customWidth="1"/>
    <col min="5632" max="5632" width="21" style="62" bestFit="1" customWidth="1"/>
    <col min="5633" max="5633" width="25.85546875" style="62" bestFit="1" customWidth="1"/>
    <col min="5634" max="5635" width="13.42578125" style="62" bestFit="1" customWidth="1"/>
    <col min="5636" max="5636" width="9.28515625" style="62" bestFit="1" customWidth="1"/>
    <col min="5637" max="5637" width="12.85546875" style="62" bestFit="1" customWidth="1"/>
    <col min="5638" max="5638" width="9.140625" style="62" bestFit="1" customWidth="1"/>
    <col min="5639" max="5639" width="13.85546875" style="62" bestFit="1" customWidth="1"/>
    <col min="5640" max="5640" width="10.85546875" style="62" bestFit="1" customWidth="1"/>
    <col min="5641" max="5886" width="9.140625" style="62"/>
    <col min="5887" max="5887" width="19" style="62" bestFit="1" customWidth="1"/>
    <col min="5888" max="5888" width="21" style="62" bestFit="1" customWidth="1"/>
    <col min="5889" max="5889" width="25.85546875" style="62" bestFit="1" customWidth="1"/>
    <col min="5890" max="5891" width="13.42578125" style="62" bestFit="1" customWidth="1"/>
    <col min="5892" max="5892" width="9.28515625" style="62" bestFit="1" customWidth="1"/>
    <col min="5893" max="5893" width="12.85546875" style="62" bestFit="1" customWidth="1"/>
    <col min="5894" max="5894" width="9.140625" style="62" bestFit="1" customWidth="1"/>
    <col min="5895" max="5895" width="13.85546875" style="62" bestFit="1" customWidth="1"/>
    <col min="5896" max="5896" width="10.85546875" style="62" bestFit="1" customWidth="1"/>
    <col min="5897" max="6142" width="9.140625" style="62"/>
    <col min="6143" max="6143" width="19" style="62" bestFit="1" customWidth="1"/>
    <col min="6144" max="6144" width="21" style="62" bestFit="1" customWidth="1"/>
    <col min="6145" max="6145" width="25.85546875" style="62" bestFit="1" customWidth="1"/>
    <col min="6146" max="6147" width="13.42578125" style="62" bestFit="1" customWidth="1"/>
    <col min="6148" max="6148" width="9.28515625" style="62" bestFit="1" customWidth="1"/>
    <col min="6149" max="6149" width="12.85546875" style="62" bestFit="1" customWidth="1"/>
    <col min="6150" max="6150" width="9.140625" style="62" bestFit="1" customWidth="1"/>
    <col min="6151" max="6151" width="13.85546875" style="62" bestFit="1" customWidth="1"/>
    <col min="6152" max="6152" width="10.85546875" style="62" bestFit="1" customWidth="1"/>
    <col min="6153" max="6398" width="9.140625" style="62"/>
    <col min="6399" max="6399" width="19" style="62" bestFit="1" customWidth="1"/>
    <col min="6400" max="6400" width="21" style="62" bestFit="1" customWidth="1"/>
    <col min="6401" max="6401" width="25.85546875" style="62" bestFit="1" customWidth="1"/>
    <col min="6402" max="6403" width="13.42578125" style="62" bestFit="1" customWidth="1"/>
    <col min="6404" max="6404" width="9.28515625" style="62" bestFit="1" customWidth="1"/>
    <col min="6405" max="6405" width="12.85546875" style="62" bestFit="1" customWidth="1"/>
    <col min="6406" max="6406" width="9.140625" style="62" bestFit="1" customWidth="1"/>
    <col min="6407" max="6407" width="13.85546875" style="62" bestFit="1" customWidth="1"/>
    <col min="6408" max="6408" width="10.85546875" style="62" bestFit="1" customWidth="1"/>
    <col min="6409" max="6654" width="9.140625" style="62"/>
    <col min="6655" max="6655" width="19" style="62" bestFit="1" customWidth="1"/>
    <col min="6656" max="6656" width="21" style="62" bestFit="1" customWidth="1"/>
    <col min="6657" max="6657" width="25.85546875" style="62" bestFit="1" customWidth="1"/>
    <col min="6658" max="6659" width="13.42578125" style="62" bestFit="1" customWidth="1"/>
    <col min="6660" max="6660" width="9.28515625" style="62" bestFit="1" customWidth="1"/>
    <col min="6661" max="6661" width="12.85546875" style="62" bestFit="1" customWidth="1"/>
    <col min="6662" max="6662" width="9.140625" style="62" bestFit="1" customWidth="1"/>
    <col min="6663" max="6663" width="13.85546875" style="62" bestFit="1" customWidth="1"/>
    <col min="6664" max="6664" width="10.85546875" style="62" bestFit="1" customWidth="1"/>
    <col min="6665" max="6910" width="9.140625" style="62"/>
    <col min="6911" max="6911" width="19" style="62" bestFit="1" customWidth="1"/>
    <col min="6912" max="6912" width="21" style="62" bestFit="1" customWidth="1"/>
    <col min="6913" max="6913" width="25.85546875" style="62" bestFit="1" customWidth="1"/>
    <col min="6914" max="6915" width="13.42578125" style="62" bestFit="1" customWidth="1"/>
    <col min="6916" max="6916" width="9.28515625" style="62" bestFit="1" customWidth="1"/>
    <col min="6917" max="6917" width="12.85546875" style="62" bestFit="1" customWidth="1"/>
    <col min="6918" max="6918" width="9.140625" style="62" bestFit="1" customWidth="1"/>
    <col min="6919" max="6919" width="13.85546875" style="62" bestFit="1" customWidth="1"/>
    <col min="6920" max="6920" width="10.85546875" style="62" bestFit="1" customWidth="1"/>
    <col min="6921" max="7166" width="9.140625" style="62"/>
    <col min="7167" max="7167" width="19" style="62" bestFit="1" customWidth="1"/>
    <col min="7168" max="7168" width="21" style="62" bestFit="1" customWidth="1"/>
    <col min="7169" max="7169" width="25.85546875" style="62" bestFit="1" customWidth="1"/>
    <col min="7170" max="7171" width="13.42578125" style="62" bestFit="1" customWidth="1"/>
    <col min="7172" max="7172" width="9.28515625" style="62" bestFit="1" customWidth="1"/>
    <col min="7173" max="7173" width="12.85546875" style="62" bestFit="1" customWidth="1"/>
    <col min="7174" max="7174" width="9.140625" style="62" bestFit="1" customWidth="1"/>
    <col min="7175" max="7175" width="13.85546875" style="62" bestFit="1" customWidth="1"/>
    <col min="7176" max="7176" width="10.85546875" style="62" bestFit="1" customWidth="1"/>
    <col min="7177" max="7422" width="9.140625" style="62"/>
    <col min="7423" max="7423" width="19" style="62" bestFit="1" customWidth="1"/>
    <col min="7424" max="7424" width="21" style="62" bestFit="1" customWidth="1"/>
    <col min="7425" max="7425" width="25.85546875" style="62" bestFit="1" customWidth="1"/>
    <col min="7426" max="7427" width="13.42578125" style="62" bestFit="1" customWidth="1"/>
    <col min="7428" max="7428" width="9.28515625" style="62" bestFit="1" customWidth="1"/>
    <col min="7429" max="7429" width="12.85546875" style="62" bestFit="1" customWidth="1"/>
    <col min="7430" max="7430" width="9.140625" style="62" bestFit="1" customWidth="1"/>
    <col min="7431" max="7431" width="13.85546875" style="62" bestFit="1" customWidth="1"/>
    <col min="7432" max="7432" width="10.85546875" style="62" bestFit="1" customWidth="1"/>
    <col min="7433" max="7678" width="9.140625" style="62"/>
    <col min="7679" max="7679" width="19" style="62" bestFit="1" customWidth="1"/>
    <col min="7680" max="7680" width="21" style="62" bestFit="1" customWidth="1"/>
    <col min="7681" max="7681" width="25.85546875" style="62" bestFit="1" customWidth="1"/>
    <col min="7682" max="7683" width="13.42578125" style="62" bestFit="1" customWidth="1"/>
    <col min="7684" max="7684" width="9.28515625" style="62" bestFit="1" customWidth="1"/>
    <col min="7685" max="7685" width="12.85546875" style="62" bestFit="1" customWidth="1"/>
    <col min="7686" max="7686" width="9.140625" style="62" bestFit="1" customWidth="1"/>
    <col min="7687" max="7687" width="13.85546875" style="62" bestFit="1" customWidth="1"/>
    <col min="7688" max="7688" width="10.85546875" style="62" bestFit="1" customWidth="1"/>
    <col min="7689" max="7934" width="9.140625" style="62"/>
    <col min="7935" max="7935" width="19" style="62" bestFit="1" customWidth="1"/>
    <col min="7936" max="7936" width="21" style="62" bestFit="1" customWidth="1"/>
    <col min="7937" max="7937" width="25.85546875" style="62" bestFit="1" customWidth="1"/>
    <col min="7938" max="7939" width="13.42578125" style="62" bestFit="1" customWidth="1"/>
    <col min="7940" max="7940" width="9.28515625" style="62" bestFit="1" customWidth="1"/>
    <col min="7941" max="7941" width="12.85546875" style="62" bestFit="1" customWidth="1"/>
    <col min="7942" max="7942" width="9.140625" style="62" bestFit="1" customWidth="1"/>
    <col min="7943" max="7943" width="13.85546875" style="62" bestFit="1" customWidth="1"/>
    <col min="7944" max="7944" width="10.85546875" style="62" bestFit="1" customWidth="1"/>
    <col min="7945" max="8190" width="9.140625" style="62"/>
    <col min="8191" max="8191" width="19" style="62" bestFit="1" customWidth="1"/>
    <col min="8192" max="8192" width="21" style="62" bestFit="1" customWidth="1"/>
    <col min="8193" max="8193" width="25.85546875" style="62" bestFit="1" customWidth="1"/>
    <col min="8194" max="8195" width="13.42578125" style="62" bestFit="1" customWidth="1"/>
    <col min="8196" max="8196" width="9.28515625" style="62" bestFit="1" customWidth="1"/>
    <col min="8197" max="8197" width="12.85546875" style="62" bestFit="1" customWidth="1"/>
    <col min="8198" max="8198" width="9.140625" style="62" bestFit="1" customWidth="1"/>
    <col min="8199" max="8199" width="13.85546875" style="62" bestFit="1" customWidth="1"/>
    <col min="8200" max="8200" width="10.85546875" style="62" bestFit="1" customWidth="1"/>
    <col min="8201" max="8446" width="9.140625" style="62"/>
    <col min="8447" max="8447" width="19" style="62" bestFit="1" customWidth="1"/>
    <col min="8448" max="8448" width="21" style="62" bestFit="1" customWidth="1"/>
    <col min="8449" max="8449" width="25.85546875" style="62" bestFit="1" customWidth="1"/>
    <col min="8450" max="8451" width="13.42578125" style="62" bestFit="1" customWidth="1"/>
    <col min="8452" max="8452" width="9.28515625" style="62" bestFit="1" customWidth="1"/>
    <col min="8453" max="8453" width="12.85546875" style="62" bestFit="1" customWidth="1"/>
    <col min="8454" max="8454" width="9.140625" style="62" bestFit="1" customWidth="1"/>
    <col min="8455" max="8455" width="13.85546875" style="62" bestFit="1" customWidth="1"/>
    <col min="8456" max="8456" width="10.85546875" style="62" bestFit="1" customWidth="1"/>
    <col min="8457" max="8702" width="9.140625" style="62"/>
    <col min="8703" max="8703" width="19" style="62" bestFit="1" customWidth="1"/>
    <col min="8704" max="8704" width="21" style="62" bestFit="1" customWidth="1"/>
    <col min="8705" max="8705" width="25.85546875" style="62" bestFit="1" customWidth="1"/>
    <col min="8706" max="8707" width="13.42578125" style="62" bestFit="1" customWidth="1"/>
    <col min="8708" max="8708" width="9.28515625" style="62" bestFit="1" customWidth="1"/>
    <col min="8709" max="8709" width="12.85546875" style="62" bestFit="1" customWidth="1"/>
    <col min="8710" max="8710" width="9.140625" style="62" bestFit="1" customWidth="1"/>
    <col min="8711" max="8711" width="13.85546875" style="62" bestFit="1" customWidth="1"/>
    <col min="8712" max="8712" width="10.85546875" style="62" bestFit="1" customWidth="1"/>
    <col min="8713" max="8958" width="9.140625" style="62"/>
    <col min="8959" max="8959" width="19" style="62" bestFit="1" customWidth="1"/>
    <col min="8960" max="8960" width="21" style="62" bestFit="1" customWidth="1"/>
    <col min="8961" max="8961" width="25.85546875" style="62" bestFit="1" customWidth="1"/>
    <col min="8962" max="8963" width="13.42578125" style="62" bestFit="1" customWidth="1"/>
    <col min="8964" max="8964" width="9.28515625" style="62" bestFit="1" customWidth="1"/>
    <col min="8965" max="8965" width="12.85546875" style="62" bestFit="1" customWidth="1"/>
    <col min="8966" max="8966" width="9.140625" style="62" bestFit="1" customWidth="1"/>
    <col min="8967" max="8967" width="13.85546875" style="62" bestFit="1" customWidth="1"/>
    <col min="8968" max="8968" width="10.85546875" style="62" bestFit="1" customWidth="1"/>
    <col min="8969" max="9214" width="9.140625" style="62"/>
    <col min="9215" max="9215" width="19" style="62" bestFit="1" customWidth="1"/>
    <col min="9216" max="9216" width="21" style="62" bestFit="1" customWidth="1"/>
    <col min="9217" max="9217" width="25.85546875" style="62" bestFit="1" customWidth="1"/>
    <col min="9218" max="9219" width="13.42578125" style="62" bestFit="1" customWidth="1"/>
    <col min="9220" max="9220" width="9.28515625" style="62" bestFit="1" customWidth="1"/>
    <col min="9221" max="9221" width="12.85546875" style="62" bestFit="1" customWidth="1"/>
    <col min="9222" max="9222" width="9.140625" style="62" bestFit="1" customWidth="1"/>
    <col min="9223" max="9223" width="13.85546875" style="62" bestFit="1" customWidth="1"/>
    <col min="9224" max="9224" width="10.85546875" style="62" bestFit="1" customWidth="1"/>
    <col min="9225" max="9470" width="9.140625" style="62"/>
    <col min="9471" max="9471" width="19" style="62" bestFit="1" customWidth="1"/>
    <col min="9472" max="9472" width="21" style="62" bestFit="1" customWidth="1"/>
    <col min="9473" max="9473" width="25.85546875" style="62" bestFit="1" customWidth="1"/>
    <col min="9474" max="9475" width="13.42578125" style="62" bestFit="1" customWidth="1"/>
    <col min="9476" max="9476" width="9.28515625" style="62" bestFit="1" customWidth="1"/>
    <col min="9477" max="9477" width="12.85546875" style="62" bestFit="1" customWidth="1"/>
    <col min="9478" max="9478" width="9.140625" style="62" bestFit="1" customWidth="1"/>
    <col min="9479" max="9479" width="13.85546875" style="62" bestFit="1" customWidth="1"/>
    <col min="9480" max="9480" width="10.85546875" style="62" bestFit="1" customWidth="1"/>
    <col min="9481" max="9726" width="9.140625" style="62"/>
    <col min="9727" max="9727" width="19" style="62" bestFit="1" customWidth="1"/>
    <col min="9728" max="9728" width="21" style="62" bestFit="1" customWidth="1"/>
    <col min="9729" max="9729" width="25.85546875" style="62" bestFit="1" customWidth="1"/>
    <col min="9730" max="9731" width="13.42578125" style="62" bestFit="1" customWidth="1"/>
    <col min="9732" max="9732" width="9.28515625" style="62" bestFit="1" customWidth="1"/>
    <col min="9733" max="9733" width="12.85546875" style="62" bestFit="1" customWidth="1"/>
    <col min="9734" max="9734" width="9.140625" style="62" bestFit="1" customWidth="1"/>
    <col min="9735" max="9735" width="13.85546875" style="62" bestFit="1" customWidth="1"/>
    <col min="9736" max="9736" width="10.85546875" style="62" bestFit="1" customWidth="1"/>
    <col min="9737" max="9982" width="9.140625" style="62"/>
    <col min="9983" max="9983" width="19" style="62" bestFit="1" customWidth="1"/>
    <col min="9984" max="9984" width="21" style="62" bestFit="1" customWidth="1"/>
    <col min="9985" max="9985" width="25.85546875" style="62" bestFit="1" customWidth="1"/>
    <col min="9986" max="9987" width="13.42578125" style="62" bestFit="1" customWidth="1"/>
    <col min="9988" max="9988" width="9.28515625" style="62" bestFit="1" customWidth="1"/>
    <col min="9989" max="9989" width="12.85546875" style="62" bestFit="1" customWidth="1"/>
    <col min="9990" max="9990" width="9.140625" style="62" bestFit="1" customWidth="1"/>
    <col min="9991" max="9991" width="13.85546875" style="62" bestFit="1" customWidth="1"/>
    <col min="9992" max="9992" width="10.85546875" style="62" bestFit="1" customWidth="1"/>
    <col min="9993" max="10238" width="9.140625" style="62"/>
    <col min="10239" max="10239" width="19" style="62" bestFit="1" customWidth="1"/>
    <col min="10240" max="10240" width="21" style="62" bestFit="1" customWidth="1"/>
    <col min="10241" max="10241" width="25.85546875" style="62" bestFit="1" customWidth="1"/>
    <col min="10242" max="10243" width="13.42578125" style="62" bestFit="1" customWidth="1"/>
    <col min="10244" max="10244" width="9.28515625" style="62" bestFit="1" customWidth="1"/>
    <col min="10245" max="10245" width="12.85546875" style="62" bestFit="1" customWidth="1"/>
    <col min="10246" max="10246" width="9.140625" style="62" bestFit="1" customWidth="1"/>
    <col min="10247" max="10247" width="13.85546875" style="62" bestFit="1" customWidth="1"/>
    <col min="10248" max="10248" width="10.85546875" style="62" bestFit="1" customWidth="1"/>
    <col min="10249" max="10494" width="9.140625" style="62"/>
    <col min="10495" max="10495" width="19" style="62" bestFit="1" customWidth="1"/>
    <col min="10496" max="10496" width="21" style="62" bestFit="1" customWidth="1"/>
    <col min="10497" max="10497" width="25.85546875" style="62" bestFit="1" customWidth="1"/>
    <col min="10498" max="10499" width="13.42578125" style="62" bestFit="1" customWidth="1"/>
    <col min="10500" max="10500" width="9.28515625" style="62" bestFit="1" customWidth="1"/>
    <col min="10501" max="10501" width="12.85546875" style="62" bestFit="1" customWidth="1"/>
    <col min="10502" max="10502" width="9.140625" style="62" bestFit="1" customWidth="1"/>
    <col min="10503" max="10503" width="13.85546875" style="62" bestFit="1" customWidth="1"/>
    <col min="10504" max="10504" width="10.85546875" style="62" bestFit="1" customWidth="1"/>
    <col min="10505" max="10750" width="9.140625" style="62"/>
    <col min="10751" max="10751" width="19" style="62" bestFit="1" customWidth="1"/>
    <col min="10752" max="10752" width="21" style="62" bestFit="1" customWidth="1"/>
    <col min="10753" max="10753" width="25.85546875" style="62" bestFit="1" customWidth="1"/>
    <col min="10754" max="10755" width="13.42578125" style="62" bestFit="1" customWidth="1"/>
    <col min="10756" max="10756" width="9.28515625" style="62" bestFit="1" customWidth="1"/>
    <col min="10757" max="10757" width="12.85546875" style="62" bestFit="1" customWidth="1"/>
    <col min="10758" max="10758" width="9.140625" style="62" bestFit="1" customWidth="1"/>
    <col min="10759" max="10759" width="13.85546875" style="62" bestFit="1" customWidth="1"/>
    <col min="10760" max="10760" width="10.85546875" style="62" bestFit="1" customWidth="1"/>
    <col min="10761" max="11006" width="9.140625" style="62"/>
    <col min="11007" max="11007" width="19" style="62" bestFit="1" customWidth="1"/>
    <col min="11008" max="11008" width="21" style="62" bestFit="1" customWidth="1"/>
    <col min="11009" max="11009" width="25.85546875" style="62" bestFit="1" customWidth="1"/>
    <col min="11010" max="11011" width="13.42578125" style="62" bestFit="1" customWidth="1"/>
    <col min="11012" max="11012" width="9.28515625" style="62" bestFit="1" customWidth="1"/>
    <col min="11013" max="11013" width="12.85546875" style="62" bestFit="1" customWidth="1"/>
    <col min="11014" max="11014" width="9.140625" style="62" bestFit="1" customWidth="1"/>
    <col min="11015" max="11015" width="13.85546875" style="62" bestFit="1" customWidth="1"/>
    <col min="11016" max="11016" width="10.85546875" style="62" bestFit="1" customWidth="1"/>
    <col min="11017" max="11262" width="9.140625" style="62"/>
    <col min="11263" max="11263" width="19" style="62" bestFit="1" customWidth="1"/>
    <col min="11264" max="11264" width="21" style="62" bestFit="1" customWidth="1"/>
    <col min="11265" max="11265" width="25.85546875" style="62" bestFit="1" customWidth="1"/>
    <col min="11266" max="11267" width="13.42578125" style="62" bestFit="1" customWidth="1"/>
    <col min="11268" max="11268" width="9.28515625" style="62" bestFit="1" customWidth="1"/>
    <col min="11269" max="11269" width="12.85546875" style="62" bestFit="1" customWidth="1"/>
    <col min="11270" max="11270" width="9.140625" style="62" bestFit="1" customWidth="1"/>
    <col min="11271" max="11271" width="13.85546875" style="62" bestFit="1" customWidth="1"/>
    <col min="11272" max="11272" width="10.85546875" style="62" bestFit="1" customWidth="1"/>
    <col min="11273" max="11518" width="9.140625" style="62"/>
    <col min="11519" max="11519" width="19" style="62" bestFit="1" customWidth="1"/>
    <col min="11520" max="11520" width="21" style="62" bestFit="1" customWidth="1"/>
    <col min="11521" max="11521" width="25.85546875" style="62" bestFit="1" customWidth="1"/>
    <col min="11522" max="11523" width="13.42578125" style="62" bestFit="1" customWidth="1"/>
    <col min="11524" max="11524" width="9.28515625" style="62" bestFit="1" customWidth="1"/>
    <col min="11525" max="11525" width="12.85546875" style="62" bestFit="1" customWidth="1"/>
    <col min="11526" max="11526" width="9.140625" style="62" bestFit="1" customWidth="1"/>
    <col min="11527" max="11527" width="13.85546875" style="62" bestFit="1" customWidth="1"/>
    <col min="11528" max="11528" width="10.85546875" style="62" bestFit="1" customWidth="1"/>
    <col min="11529" max="11774" width="9.140625" style="62"/>
    <col min="11775" max="11775" width="19" style="62" bestFit="1" customWidth="1"/>
    <col min="11776" max="11776" width="21" style="62" bestFit="1" customWidth="1"/>
    <col min="11777" max="11777" width="25.85546875" style="62" bestFit="1" customWidth="1"/>
    <col min="11778" max="11779" width="13.42578125" style="62" bestFit="1" customWidth="1"/>
    <col min="11780" max="11780" width="9.28515625" style="62" bestFit="1" customWidth="1"/>
    <col min="11781" max="11781" width="12.85546875" style="62" bestFit="1" customWidth="1"/>
    <col min="11782" max="11782" width="9.140625" style="62" bestFit="1" customWidth="1"/>
    <col min="11783" max="11783" width="13.85546875" style="62" bestFit="1" customWidth="1"/>
    <col min="11784" max="11784" width="10.85546875" style="62" bestFit="1" customWidth="1"/>
    <col min="11785" max="12030" width="9.140625" style="62"/>
    <col min="12031" max="12031" width="19" style="62" bestFit="1" customWidth="1"/>
    <col min="12032" max="12032" width="21" style="62" bestFit="1" customWidth="1"/>
    <col min="12033" max="12033" width="25.85546875" style="62" bestFit="1" customWidth="1"/>
    <col min="12034" max="12035" width="13.42578125" style="62" bestFit="1" customWidth="1"/>
    <col min="12036" max="12036" width="9.28515625" style="62" bestFit="1" customWidth="1"/>
    <col min="12037" max="12037" width="12.85546875" style="62" bestFit="1" customWidth="1"/>
    <col min="12038" max="12038" width="9.140625" style="62" bestFit="1" customWidth="1"/>
    <col min="12039" max="12039" width="13.85546875" style="62" bestFit="1" customWidth="1"/>
    <col min="12040" max="12040" width="10.85546875" style="62" bestFit="1" customWidth="1"/>
    <col min="12041" max="12286" width="9.140625" style="62"/>
    <col min="12287" max="12287" width="19" style="62" bestFit="1" customWidth="1"/>
    <col min="12288" max="12288" width="21" style="62" bestFit="1" customWidth="1"/>
    <col min="12289" max="12289" width="25.85546875" style="62" bestFit="1" customWidth="1"/>
    <col min="12290" max="12291" width="13.42578125" style="62" bestFit="1" customWidth="1"/>
    <col min="12292" max="12292" width="9.28515625" style="62" bestFit="1" customWidth="1"/>
    <col min="12293" max="12293" width="12.85546875" style="62" bestFit="1" customWidth="1"/>
    <col min="12294" max="12294" width="9.140625" style="62" bestFit="1" customWidth="1"/>
    <col min="12295" max="12295" width="13.85546875" style="62" bestFit="1" customWidth="1"/>
    <col min="12296" max="12296" width="10.85546875" style="62" bestFit="1" customWidth="1"/>
    <col min="12297" max="12542" width="9.140625" style="62"/>
    <col min="12543" max="12543" width="19" style="62" bestFit="1" customWidth="1"/>
    <col min="12544" max="12544" width="21" style="62" bestFit="1" customWidth="1"/>
    <col min="12545" max="12545" width="25.85546875" style="62" bestFit="1" customWidth="1"/>
    <col min="12546" max="12547" width="13.42578125" style="62" bestFit="1" customWidth="1"/>
    <col min="12548" max="12548" width="9.28515625" style="62" bestFit="1" customWidth="1"/>
    <col min="12549" max="12549" width="12.85546875" style="62" bestFit="1" customWidth="1"/>
    <col min="12550" max="12550" width="9.140625" style="62" bestFit="1" customWidth="1"/>
    <col min="12551" max="12551" width="13.85546875" style="62" bestFit="1" customWidth="1"/>
    <col min="12552" max="12552" width="10.85546875" style="62" bestFit="1" customWidth="1"/>
    <col min="12553" max="12798" width="9.140625" style="62"/>
    <col min="12799" max="12799" width="19" style="62" bestFit="1" customWidth="1"/>
    <col min="12800" max="12800" width="21" style="62" bestFit="1" customWidth="1"/>
    <col min="12801" max="12801" width="25.85546875" style="62" bestFit="1" customWidth="1"/>
    <col min="12802" max="12803" width="13.42578125" style="62" bestFit="1" customWidth="1"/>
    <col min="12804" max="12804" width="9.28515625" style="62" bestFit="1" customWidth="1"/>
    <col min="12805" max="12805" width="12.85546875" style="62" bestFit="1" customWidth="1"/>
    <col min="12806" max="12806" width="9.140625" style="62" bestFit="1" customWidth="1"/>
    <col min="12807" max="12807" width="13.85546875" style="62" bestFit="1" customWidth="1"/>
    <col min="12808" max="12808" width="10.85546875" style="62" bestFit="1" customWidth="1"/>
    <col min="12809" max="13054" width="9.140625" style="62"/>
    <col min="13055" max="13055" width="19" style="62" bestFit="1" customWidth="1"/>
    <col min="13056" max="13056" width="21" style="62" bestFit="1" customWidth="1"/>
    <col min="13057" max="13057" width="25.85546875" style="62" bestFit="1" customWidth="1"/>
    <col min="13058" max="13059" width="13.42578125" style="62" bestFit="1" customWidth="1"/>
    <col min="13060" max="13060" width="9.28515625" style="62" bestFit="1" customWidth="1"/>
    <col min="13061" max="13061" width="12.85546875" style="62" bestFit="1" customWidth="1"/>
    <col min="13062" max="13062" width="9.140625" style="62" bestFit="1" customWidth="1"/>
    <col min="13063" max="13063" width="13.85546875" style="62" bestFit="1" customWidth="1"/>
    <col min="13064" max="13064" width="10.85546875" style="62" bestFit="1" customWidth="1"/>
    <col min="13065" max="13310" width="9.140625" style="62"/>
    <col min="13311" max="13311" width="19" style="62" bestFit="1" customWidth="1"/>
    <col min="13312" max="13312" width="21" style="62" bestFit="1" customWidth="1"/>
    <col min="13313" max="13313" width="25.85546875" style="62" bestFit="1" customWidth="1"/>
    <col min="13314" max="13315" width="13.42578125" style="62" bestFit="1" customWidth="1"/>
    <col min="13316" max="13316" width="9.28515625" style="62" bestFit="1" customWidth="1"/>
    <col min="13317" max="13317" width="12.85546875" style="62" bestFit="1" customWidth="1"/>
    <col min="13318" max="13318" width="9.140625" style="62" bestFit="1" customWidth="1"/>
    <col min="13319" max="13319" width="13.85546875" style="62" bestFit="1" customWidth="1"/>
    <col min="13320" max="13320" width="10.85546875" style="62" bestFit="1" customWidth="1"/>
    <col min="13321" max="13566" width="9.140625" style="62"/>
    <col min="13567" max="13567" width="19" style="62" bestFit="1" customWidth="1"/>
    <col min="13568" max="13568" width="21" style="62" bestFit="1" customWidth="1"/>
    <col min="13569" max="13569" width="25.85546875" style="62" bestFit="1" customWidth="1"/>
    <col min="13570" max="13571" width="13.42578125" style="62" bestFit="1" customWidth="1"/>
    <col min="13572" max="13572" width="9.28515625" style="62" bestFit="1" customWidth="1"/>
    <col min="13573" max="13573" width="12.85546875" style="62" bestFit="1" customWidth="1"/>
    <col min="13574" max="13574" width="9.140625" style="62" bestFit="1" customWidth="1"/>
    <col min="13575" max="13575" width="13.85546875" style="62" bestFit="1" customWidth="1"/>
    <col min="13576" max="13576" width="10.85546875" style="62" bestFit="1" customWidth="1"/>
    <col min="13577" max="13822" width="9.140625" style="62"/>
    <col min="13823" max="13823" width="19" style="62" bestFit="1" customWidth="1"/>
    <col min="13824" max="13824" width="21" style="62" bestFit="1" customWidth="1"/>
    <col min="13825" max="13825" width="25.85546875" style="62" bestFit="1" customWidth="1"/>
    <col min="13826" max="13827" width="13.42578125" style="62" bestFit="1" customWidth="1"/>
    <col min="13828" max="13828" width="9.28515625" style="62" bestFit="1" customWidth="1"/>
    <col min="13829" max="13829" width="12.85546875" style="62" bestFit="1" customWidth="1"/>
    <col min="13830" max="13830" width="9.140625" style="62" bestFit="1" customWidth="1"/>
    <col min="13831" max="13831" width="13.85546875" style="62" bestFit="1" customWidth="1"/>
    <col min="13832" max="13832" width="10.85546875" style="62" bestFit="1" customWidth="1"/>
    <col min="13833" max="14078" width="9.140625" style="62"/>
    <col min="14079" max="14079" width="19" style="62" bestFit="1" customWidth="1"/>
    <col min="14080" max="14080" width="21" style="62" bestFit="1" customWidth="1"/>
    <col min="14081" max="14081" width="25.85546875" style="62" bestFit="1" customWidth="1"/>
    <col min="14082" max="14083" width="13.42578125" style="62" bestFit="1" customWidth="1"/>
    <col min="14084" max="14084" width="9.28515625" style="62" bestFit="1" customWidth="1"/>
    <col min="14085" max="14085" width="12.85546875" style="62" bestFit="1" customWidth="1"/>
    <col min="14086" max="14086" width="9.140625" style="62" bestFit="1" customWidth="1"/>
    <col min="14087" max="14087" width="13.85546875" style="62" bestFit="1" customWidth="1"/>
    <col min="14088" max="14088" width="10.85546875" style="62" bestFit="1" customWidth="1"/>
    <col min="14089" max="14334" width="9.140625" style="62"/>
    <col min="14335" max="14335" width="19" style="62" bestFit="1" customWidth="1"/>
    <col min="14336" max="14336" width="21" style="62" bestFit="1" customWidth="1"/>
    <col min="14337" max="14337" width="25.85546875" style="62" bestFit="1" customWidth="1"/>
    <col min="14338" max="14339" width="13.42578125" style="62" bestFit="1" customWidth="1"/>
    <col min="14340" max="14340" width="9.28515625" style="62" bestFit="1" customWidth="1"/>
    <col min="14341" max="14341" width="12.85546875" style="62" bestFit="1" customWidth="1"/>
    <col min="14342" max="14342" width="9.140625" style="62" bestFit="1" customWidth="1"/>
    <col min="14343" max="14343" width="13.85546875" style="62" bestFit="1" customWidth="1"/>
    <col min="14344" max="14344" width="10.85546875" style="62" bestFit="1" customWidth="1"/>
    <col min="14345" max="14590" width="9.140625" style="62"/>
    <col min="14591" max="14591" width="19" style="62" bestFit="1" customWidth="1"/>
    <col min="14592" max="14592" width="21" style="62" bestFit="1" customWidth="1"/>
    <col min="14593" max="14593" width="25.85546875" style="62" bestFit="1" customWidth="1"/>
    <col min="14594" max="14595" width="13.42578125" style="62" bestFit="1" customWidth="1"/>
    <col min="14596" max="14596" width="9.28515625" style="62" bestFit="1" customWidth="1"/>
    <col min="14597" max="14597" width="12.85546875" style="62" bestFit="1" customWidth="1"/>
    <col min="14598" max="14598" width="9.140625" style="62" bestFit="1" customWidth="1"/>
    <col min="14599" max="14599" width="13.85546875" style="62" bestFit="1" customWidth="1"/>
    <col min="14600" max="14600" width="10.85546875" style="62" bestFit="1" customWidth="1"/>
    <col min="14601" max="14846" width="9.140625" style="62"/>
    <col min="14847" max="14847" width="19" style="62" bestFit="1" customWidth="1"/>
    <col min="14848" max="14848" width="21" style="62" bestFit="1" customWidth="1"/>
    <col min="14849" max="14849" width="25.85546875" style="62" bestFit="1" customWidth="1"/>
    <col min="14850" max="14851" width="13.42578125" style="62" bestFit="1" customWidth="1"/>
    <col min="14852" max="14852" width="9.28515625" style="62" bestFit="1" customWidth="1"/>
    <col min="14853" max="14853" width="12.85546875" style="62" bestFit="1" customWidth="1"/>
    <col min="14854" max="14854" width="9.140625" style="62" bestFit="1" customWidth="1"/>
    <col min="14855" max="14855" width="13.85546875" style="62" bestFit="1" customWidth="1"/>
    <col min="14856" max="14856" width="10.85546875" style="62" bestFit="1" customWidth="1"/>
    <col min="14857" max="15102" width="9.140625" style="62"/>
    <col min="15103" max="15103" width="19" style="62" bestFit="1" customWidth="1"/>
    <col min="15104" max="15104" width="21" style="62" bestFit="1" customWidth="1"/>
    <col min="15105" max="15105" width="25.85546875" style="62" bestFit="1" customWidth="1"/>
    <col min="15106" max="15107" width="13.42578125" style="62" bestFit="1" customWidth="1"/>
    <col min="15108" max="15108" width="9.28515625" style="62" bestFit="1" customWidth="1"/>
    <col min="15109" max="15109" width="12.85546875" style="62" bestFit="1" customWidth="1"/>
    <col min="15110" max="15110" width="9.140625" style="62" bestFit="1" customWidth="1"/>
    <col min="15111" max="15111" width="13.85546875" style="62" bestFit="1" customWidth="1"/>
    <col min="15112" max="15112" width="10.85546875" style="62" bestFit="1" customWidth="1"/>
    <col min="15113" max="15358" width="9.140625" style="62"/>
    <col min="15359" max="15359" width="19" style="62" bestFit="1" customWidth="1"/>
    <col min="15360" max="15360" width="21" style="62" bestFit="1" customWidth="1"/>
    <col min="15361" max="15361" width="25.85546875" style="62" bestFit="1" customWidth="1"/>
    <col min="15362" max="15363" width="13.42578125" style="62" bestFit="1" customWidth="1"/>
    <col min="15364" max="15364" width="9.28515625" style="62" bestFit="1" customWidth="1"/>
    <col min="15365" max="15365" width="12.85546875" style="62" bestFit="1" customWidth="1"/>
    <col min="15366" max="15366" width="9.140625" style="62" bestFit="1" customWidth="1"/>
    <col min="15367" max="15367" width="13.85546875" style="62" bestFit="1" customWidth="1"/>
    <col min="15368" max="15368" width="10.85546875" style="62" bestFit="1" customWidth="1"/>
    <col min="15369" max="15614" width="9.140625" style="62"/>
    <col min="15615" max="15615" width="19" style="62" bestFit="1" customWidth="1"/>
    <col min="15616" max="15616" width="21" style="62" bestFit="1" customWidth="1"/>
    <col min="15617" max="15617" width="25.85546875" style="62" bestFit="1" customWidth="1"/>
    <col min="15618" max="15619" width="13.42578125" style="62" bestFit="1" customWidth="1"/>
    <col min="15620" max="15620" width="9.28515625" style="62" bestFit="1" customWidth="1"/>
    <col min="15621" max="15621" width="12.85546875" style="62" bestFit="1" customWidth="1"/>
    <col min="15622" max="15622" width="9.140625" style="62" bestFit="1" customWidth="1"/>
    <col min="15623" max="15623" width="13.85546875" style="62" bestFit="1" customWidth="1"/>
    <col min="15624" max="15624" width="10.85546875" style="62" bestFit="1" customWidth="1"/>
    <col min="15625" max="15870" width="9.140625" style="62"/>
    <col min="15871" max="15871" width="19" style="62" bestFit="1" customWidth="1"/>
    <col min="15872" max="15872" width="21" style="62" bestFit="1" customWidth="1"/>
    <col min="15873" max="15873" width="25.85546875" style="62" bestFit="1" customWidth="1"/>
    <col min="15874" max="15875" width="13.42578125" style="62" bestFit="1" customWidth="1"/>
    <col min="15876" max="15876" width="9.28515625" style="62" bestFit="1" customWidth="1"/>
    <col min="15877" max="15877" width="12.85546875" style="62" bestFit="1" customWidth="1"/>
    <col min="15878" max="15878" width="9.140625" style="62" bestFit="1" customWidth="1"/>
    <col min="15879" max="15879" width="13.85546875" style="62" bestFit="1" customWidth="1"/>
    <col min="15880" max="15880" width="10.85546875" style="62" bestFit="1" customWidth="1"/>
    <col min="15881" max="16126" width="9.140625" style="62"/>
    <col min="16127" max="16127" width="19" style="62" bestFit="1" customWidth="1"/>
    <col min="16128" max="16128" width="21" style="62" bestFit="1" customWidth="1"/>
    <col min="16129" max="16129" width="25.85546875" style="62" bestFit="1" customWidth="1"/>
    <col min="16130" max="16131" width="13.42578125" style="62" bestFit="1" customWidth="1"/>
    <col min="16132" max="16132" width="9.28515625" style="62" bestFit="1" customWidth="1"/>
    <col min="16133" max="16133" width="12.85546875" style="62" bestFit="1" customWidth="1"/>
    <col min="16134" max="16134" width="9.140625" style="62" bestFit="1" customWidth="1"/>
    <col min="16135" max="16135" width="13.85546875" style="62" bestFit="1" customWidth="1"/>
    <col min="16136" max="16136" width="10.85546875" style="62" bestFit="1" customWidth="1"/>
    <col min="16137" max="16384" width="9.140625" style="62"/>
  </cols>
  <sheetData>
    <row r="1" spans="1:8" s="33" customFormat="1" ht="20.100000000000001" customHeight="1" x14ac:dyDescent="0.2">
      <c r="A1" s="162" t="s">
        <v>56</v>
      </c>
      <c r="B1" s="163"/>
      <c r="C1" s="163"/>
      <c r="D1" s="163"/>
      <c r="E1" s="163"/>
      <c r="F1" s="163"/>
      <c r="G1" s="163"/>
      <c r="H1" s="163"/>
    </row>
    <row r="2" spans="1:8" s="33" customFormat="1" ht="20.100000000000001" customHeight="1" x14ac:dyDescent="0.2">
      <c r="A2" s="164" t="s">
        <v>1391</v>
      </c>
      <c r="B2" s="165"/>
      <c r="C2" s="165"/>
      <c r="D2" s="165"/>
      <c r="E2" s="165"/>
      <c r="F2" s="165"/>
      <c r="G2" s="165"/>
      <c r="H2" s="165"/>
    </row>
    <row r="3" spans="1:8" s="33" customFormat="1" ht="20.100000000000001" customHeight="1" x14ac:dyDescent="0.2">
      <c r="A3" s="34"/>
      <c r="B3" s="35"/>
      <c r="C3" s="35"/>
      <c r="D3" s="36"/>
      <c r="E3" s="36"/>
      <c r="F3" s="166" t="s">
        <v>57</v>
      </c>
      <c r="G3" s="167"/>
      <c r="H3" s="168"/>
    </row>
    <row r="4" spans="1:8" s="39" customFormat="1" ht="20.100000000000001" customHeight="1" x14ac:dyDescent="0.2">
      <c r="A4" s="37" t="s">
        <v>58</v>
      </c>
      <c r="B4" s="37" t="s">
        <v>59</v>
      </c>
      <c r="C4" s="37" t="s">
        <v>60</v>
      </c>
      <c r="D4" s="38" t="s">
        <v>61</v>
      </c>
      <c r="E4" s="38" t="s">
        <v>61</v>
      </c>
      <c r="F4" s="37" t="s">
        <v>62</v>
      </c>
      <c r="G4" s="169" t="s">
        <v>63</v>
      </c>
      <c r="H4" s="170"/>
    </row>
    <row r="5" spans="1:8" s="43" customFormat="1" ht="20.100000000000001" customHeight="1" x14ac:dyDescent="0.2">
      <c r="A5" s="40"/>
      <c r="B5" s="40"/>
      <c r="C5" s="41"/>
      <c r="D5" s="38" t="s">
        <v>65</v>
      </c>
      <c r="E5" s="38" t="s">
        <v>66</v>
      </c>
      <c r="F5" s="42"/>
      <c r="G5" s="37" t="s">
        <v>67</v>
      </c>
      <c r="H5" s="37" t="s">
        <v>68</v>
      </c>
    </row>
    <row r="6" spans="1:8" s="49" customFormat="1" ht="20.100000000000001" customHeight="1" x14ac:dyDescent="0.2">
      <c r="A6" s="44" t="s">
        <v>69</v>
      </c>
      <c r="B6" s="45" t="s">
        <v>70</v>
      </c>
      <c r="C6" s="44" t="s">
        <v>71</v>
      </c>
      <c r="D6" s="46"/>
      <c r="E6" s="46"/>
      <c r="F6" s="47"/>
      <c r="G6" s="48"/>
      <c r="H6" s="48"/>
    </row>
    <row r="7" spans="1:8" s="56" customFormat="1" ht="20.100000000000001" customHeight="1" x14ac:dyDescent="0.2">
      <c r="A7" s="50"/>
      <c r="B7" s="51"/>
      <c r="C7" s="50"/>
      <c r="D7" s="52">
        <v>42769</v>
      </c>
      <c r="E7" s="52">
        <v>42795</v>
      </c>
      <c r="F7" s="53">
        <v>40.4</v>
      </c>
      <c r="G7" s="54" t="s">
        <v>72</v>
      </c>
      <c r="H7" s="54" t="s">
        <v>73</v>
      </c>
    </row>
    <row r="8" spans="1:8" s="56" customFormat="1" ht="20.100000000000001" customHeight="1" x14ac:dyDescent="0.2">
      <c r="A8" s="50"/>
      <c r="B8" s="51"/>
      <c r="C8" s="50"/>
      <c r="D8" s="52">
        <v>42795</v>
      </c>
      <c r="E8" s="52">
        <v>42828</v>
      </c>
      <c r="F8" s="53">
        <v>31.11</v>
      </c>
      <c r="G8" s="54" t="s">
        <v>73</v>
      </c>
      <c r="H8" s="54" t="s">
        <v>74</v>
      </c>
    </row>
    <row r="9" spans="1:8" s="56" customFormat="1" ht="20.100000000000001" customHeight="1" x14ac:dyDescent="0.2">
      <c r="A9" s="50"/>
      <c r="B9" s="51"/>
      <c r="C9" s="50"/>
      <c r="D9" s="52">
        <v>42828</v>
      </c>
      <c r="E9" s="52">
        <v>42847</v>
      </c>
      <c r="F9" s="53">
        <v>24.88</v>
      </c>
      <c r="G9" s="54" t="s">
        <v>74</v>
      </c>
      <c r="H9" s="54" t="s">
        <v>75</v>
      </c>
    </row>
    <row r="10" spans="1:8" s="49" customFormat="1" ht="20.100000000000001" customHeight="1" x14ac:dyDescent="0.2">
      <c r="A10" s="44" t="s">
        <v>69</v>
      </c>
      <c r="B10" s="45" t="s">
        <v>76</v>
      </c>
      <c r="C10" s="44" t="s">
        <v>77</v>
      </c>
      <c r="D10" s="57"/>
      <c r="E10" s="57"/>
      <c r="F10" s="58"/>
      <c r="G10" s="59"/>
      <c r="H10" s="59"/>
    </row>
    <row r="11" spans="1:8" s="49" customFormat="1" ht="20.100000000000001" customHeight="1" x14ac:dyDescent="0.2">
      <c r="A11" s="44" t="s">
        <v>69</v>
      </c>
      <c r="B11" s="45" t="s">
        <v>78</v>
      </c>
      <c r="C11" s="44" t="s">
        <v>79</v>
      </c>
      <c r="D11" s="57"/>
      <c r="E11" s="57"/>
      <c r="F11" s="58"/>
      <c r="G11" s="59"/>
      <c r="H11" s="59"/>
    </row>
    <row r="12" spans="1:8" s="33" customFormat="1" ht="20.100000000000001" customHeight="1" x14ac:dyDescent="0.2">
      <c r="A12" s="44" t="s">
        <v>69</v>
      </c>
      <c r="B12" s="44" t="s">
        <v>80</v>
      </c>
      <c r="C12" s="44" t="s">
        <v>81</v>
      </c>
      <c r="D12" s="57"/>
      <c r="E12" s="57"/>
      <c r="F12" s="58"/>
      <c r="G12" s="59"/>
      <c r="H12" s="59"/>
    </row>
    <row r="13" spans="1:8" s="33" customFormat="1" ht="20.100000000000001" customHeight="1" x14ac:dyDescent="0.2">
      <c r="A13" s="44" t="s">
        <v>69</v>
      </c>
      <c r="B13" s="44" t="s">
        <v>82</v>
      </c>
      <c r="C13" s="44" t="s">
        <v>83</v>
      </c>
      <c r="D13" s="57"/>
      <c r="E13" s="57"/>
      <c r="F13" s="58"/>
      <c r="G13" s="59"/>
      <c r="H13" s="59"/>
    </row>
    <row r="14" spans="1:8" s="33" customFormat="1" ht="20.100000000000001" customHeight="1" x14ac:dyDescent="0.2">
      <c r="A14" s="44" t="s">
        <v>69</v>
      </c>
      <c r="B14" s="44" t="s">
        <v>84</v>
      </c>
      <c r="C14" s="44" t="s">
        <v>85</v>
      </c>
      <c r="D14" s="57"/>
      <c r="E14" s="57"/>
      <c r="F14" s="58"/>
      <c r="G14" s="59"/>
      <c r="H14" s="59"/>
    </row>
    <row r="16" spans="1:8" ht="20.100000000000001" customHeight="1" x14ac:dyDescent="0.2">
      <c r="F16" s="64">
        <f>SUM(F7:F14)</f>
        <v>96.389999999999986</v>
      </c>
    </row>
  </sheetData>
  <mergeCells count="4">
    <mergeCell ref="A1:H1"/>
    <mergeCell ref="A2:H2"/>
    <mergeCell ref="F3:H3"/>
    <mergeCell ref="G4:H4"/>
  </mergeCells>
  <pageMargins left="0.75" right="0.75" top="1" bottom="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71"/>
  <sheetViews>
    <sheetView topLeftCell="C52" zoomScaleNormal="100" workbookViewId="0">
      <selection activeCell="F71" sqref="F71"/>
    </sheetView>
  </sheetViews>
  <sheetFormatPr defaultRowHeight="20.100000000000001" customHeight="1" x14ac:dyDescent="0.2"/>
  <cols>
    <col min="1" max="1" width="22.28515625" style="62" bestFit="1" customWidth="1"/>
    <col min="2" max="2" width="25.85546875" style="62" bestFit="1" customWidth="1"/>
    <col min="3" max="3" width="29.42578125" style="62" bestFit="1" customWidth="1"/>
    <col min="4" max="5" width="13.42578125" style="63" bestFit="1" customWidth="1"/>
    <col min="6" max="6" width="11.5703125" style="64" bestFit="1" customWidth="1"/>
    <col min="7" max="7" width="15.42578125" style="65" bestFit="1" customWidth="1"/>
    <col min="8" max="8" width="11.140625" style="65" bestFit="1" customWidth="1"/>
    <col min="9" max="254" width="9.140625" style="56"/>
    <col min="255" max="255" width="22.28515625" style="56" bestFit="1" customWidth="1"/>
    <col min="256" max="256" width="25.85546875" style="56" bestFit="1" customWidth="1"/>
    <col min="257" max="257" width="29.42578125" style="56" bestFit="1" customWidth="1"/>
    <col min="258" max="259" width="13.42578125" style="56" bestFit="1" customWidth="1"/>
    <col min="260" max="260" width="11.5703125" style="56" bestFit="1" customWidth="1"/>
    <col min="261" max="261" width="15.42578125" style="56" bestFit="1" customWidth="1"/>
    <col min="262" max="262" width="11.140625" style="56" bestFit="1" customWidth="1"/>
    <col min="263" max="263" width="15.5703125" style="56" bestFit="1" customWidth="1"/>
    <col min="264" max="264" width="12.7109375" style="56" bestFit="1" customWidth="1"/>
    <col min="265" max="510" width="9.140625" style="56"/>
    <col min="511" max="511" width="22.28515625" style="56" bestFit="1" customWidth="1"/>
    <col min="512" max="512" width="25.85546875" style="56" bestFit="1" customWidth="1"/>
    <col min="513" max="513" width="29.42578125" style="56" bestFit="1" customWidth="1"/>
    <col min="514" max="515" width="13.42578125" style="56" bestFit="1" customWidth="1"/>
    <col min="516" max="516" width="11.5703125" style="56" bestFit="1" customWidth="1"/>
    <col min="517" max="517" width="15.42578125" style="56" bestFit="1" customWidth="1"/>
    <col min="518" max="518" width="11.140625" style="56" bestFit="1" customWidth="1"/>
    <col min="519" max="519" width="15.5703125" style="56" bestFit="1" customWidth="1"/>
    <col min="520" max="520" width="12.7109375" style="56" bestFit="1" customWidth="1"/>
    <col min="521" max="766" width="9.140625" style="56"/>
    <col min="767" max="767" width="22.28515625" style="56" bestFit="1" customWidth="1"/>
    <col min="768" max="768" width="25.85546875" style="56" bestFit="1" customWidth="1"/>
    <col min="769" max="769" width="29.42578125" style="56" bestFit="1" customWidth="1"/>
    <col min="770" max="771" width="13.42578125" style="56" bestFit="1" customWidth="1"/>
    <col min="772" max="772" width="11.5703125" style="56" bestFit="1" customWidth="1"/>
    <col min="773" max="773" width="15.42578125" style="56" bestFit="1" customWidth="1"/>
    <col min="774" max="774" width="11.140625" style="56" bestFit="1" customWidth="1"/>
    <col min="775" max="775" width="15.5703125" style="56" bestFit="1" customWidth="1"/>
    <col min="776" max="776" width="12.7109375" style="56" bestFit="1" customWidth="1"/>
    <col min="777" max="1022" width="9.140625" style="56"/>
    <col min="1023" max="1023" width="22.28515625" style="56" bestFit="1" customWidth="1"/>
    <col min="1024" max="1024" width="25.85546875" style="56" bestFit="1" customWidth="1"/>
    <col min="1025" max="1025" width="29.42578125" style="56" bestFit="1" customWidth="1"/>
    <col min="1026" max="1027" width="13.42578125" style="56" bestFit="1" customWidth="1"/>
    <col min="1028" max="1028" width="11.5703125" style="56" bestFit="1" customWidth="1"/>
    <col min="1029" max="1029" width="15.42578125" style="56" bestFit="1" customWidth="1"/>
    <col min="1030" max="1030" width="11.140625" style="56" bestFit="1" customWidth="1"/>
    <col min="1031" max="1031" width="15.5703125" style="56" bestFit="1" customWidth="1"/>
    <col min="1032" max="1032" width="12.7109375" style="56" bestFit="1" customWidth="1"/>
    <col min="1033" max="1278" width="9.140625" style="56"/>
    <col min="1279" max="1279" width="22.28515625" style="56" bestFit="1" customWidth="1"/>
    <col min="1280" max="1280" width="25.85546875" style="56" bestFit="1" customWidth="1"/>
    <col min="1281" max="1281" width="29.42578125" style="56" bestFit="1" customWidth="1"/>
    <col min="1282" max="1283" width="13.42578125" style="56" bestFit="1" customWidth="1"/>
    <col min="1284" max="1284" width="11.5703125" style="56" bestFit="1" customWidth="1"/>
    <col min="1285" max="1285" width="15.42578125" style="56" bestFit="1" customWidth="1"/>
    <col min="1286" max="1286" width="11.140625" style="56" bestFit="1" customWidth="1"/>
    <col min="1287" max="1287" width="15.5703125" style="56" bestFit="1" customWidth="1"/>
    <col min="1288" max="1288" width="12.7109375" style="56" bestFit="1" customWidth="1"/>
    <col min="1289" max="1534" width="9.140625" style="56"/>
    <col min="1535" max="1535" width="22.28515625" style="56" bestFit="1" customWidth="1"/>
    <col min="1536" max="1536" width="25.85546875" style="56" bestFit="1" customWidth="1"/>
    <col min="1537" max="1537" width="29.42578125" style="56" bestFit="1" customWidth="1"/>
    <col min="1538" max="1539" width="13.42578125" style="56" bestFit="1" customWidth="1"/>
    <col min="1540" max="1540" width="11.5703125" style="56" bestFit="1" customWidth="1"/>
    <col min="1541" max="1541" width="15.42578125" style="56" bestFit="1" customWidth="1"/>
    <col min="1542" max="1542" width="11.140625" style="56" bestFit="1" customWidth="1"/>
    <col min="1543" max="1543" width="15.5703125" style="56" bestFit="1" customWidth="1"/>
    <col min="1544" max="1544" width="12.7109375" style="56" bestFit="1" customWidth="1"/>
    <col min="1545" max="1790" width="9.140625" style="56"/>
    <col min="1791" max="1791" width="22.28515625" style="56" bestFit="1" customWidth="1"/>
    <col min="1792" max="1792" width="25.85546875" style="56" bestFit="1" customWidth="1"/>
    <col min="1793" max="1793" width="29.42578125" style="56" bestFit="1" customWidth="1"/>
    <col min="1794" max="1795" width="13.42578125" style="56" bestFit="1" customWidth="1"/>
    <col min="1796" max="1796" width="11.5703125" style="56" bestFit="1" customWidth="1"/>
    <col min="1797" max="1797" width="15.42578125" style="56" bestFit="1" customWidth="1"/>
    <col min="1798" max="1798" width="11.140625" style="56" bestFit="1" customWidth="1"/>
    <col min="1799" max="1799" width="15.5703125" style="56" bestFit="1" customWidth="1"/>
    <col min="1800" max="1800" width="12.7109375" style="56" bestFit="1" customWidth="1"/>
    <col min="1801" max="2046" width="9.140625" style="56"/>
    <col min="2047" max="2047" width="22.28515625" style="56" bestFit="1" customWidth="1"/>
    <col min="2048" max="2048" width="25.85546875" style="56" bestFit="1" customWidth="1"/>
    <col min="2049" max="2049" width="29.42578125" style="56" bestFit="1" customWidth="1"/>
    <col min="2050" max="2051" width="13.42578125" style="56" bestFit="1" customWidth="1"/>
    <col min="2052" max="2052" width="11.5703125" style="56" bestFit="1" customWidth="1"/>
    <col min="2053" max="2053" width="15.42578125" style="56" bestFit="1" customWidth="1"/>
    <col min="2054" max="2054" width="11.140625" style="56" bestFit="1" customWidth="1"/>
    <col min="2055" max="2055" width="15.5703125" style="56" bestFit="1" customWidth="1"/>
    <col min="2056" max="2056" width="12.7109375" style="56" bestFit="1" customWidth="1"/>
    <col min="2057" max="2302" width="9.140625" style="56"/>
    <col min="2303" max="2303" width="22.28515625" style="56" bestFit="1" customWidth="1"/>
    <col min="2304" max="2304" width="25.85546875" style="56" bestFit="1" customWidth="1"/>
    <col min="2305" max="2305" width="29.42578125" style="56" bestFit="1" customWidth="1"/>
    <col min="2306" max="2307" width="13.42578125" style="56" bestFit="1" customWidth="1"/>
    <col min="2308" max="2308" width="11.5703125" style="56" bestFit="1" customWidth="1"/>
    <col min="2309" max="2309" width="15.42578125" style="56" bestFit="1" customWidth="1"/>
    <col min="2310" max="2310" width="11.140625" style="56" bestFit="1" customWidth="1"/>
    <col min="2311" max="2311" width="15.5703125" style="56" bestFit="1" customWidth="1"/>
    <col min="2312" max="2312" width="12.7109375" style="56" bestFit="1" customWidth="1"/>
    <col min="2313" max="2558" width="9.140625" style="56"/>
    <col min="2559" max="2559" width="22.28515625" style="56" bestFit="1" customWidth="1"/>
    <col min="2560" max="2560" width="25.85546875" style="56" bestFit="1" customWidth="1"/>
    <col min="2561" max="2561" width="29.42578125" style="56" bestFit="1" customWidth="1"/>
    <col min="2562" max="2563" width="13.42578125" style="56" bestFit="1" customWidth="1"/>
    <col min="2564" max="2564" width="11.5703125" style="56" bestFit="1" customWidth="1"/>
    <col min="2565" max="2565" width="15.42578125" style="56" bestFit="1" customWidth="1"/>
    <col min="2566" max="2566" width="11.140625" style="56" bestFit="1" customWidth="1"/>
    <col min="2567" max="2567" width="15.5703125" style="56" bestFit="1" customWidth="1"/>
    <col min="2568" max="2568" width="12.7109375" style="56" bestFit="1" customWidth="1"/>
    <col min="2569" max="2814" width="9.140625" style="56"/>
    <col min="2815" max="2815" width="22.28515625" style="56" bestFit="1" customWidth="1"/>
    <col min="2816" max="2816" width="25.85546875" style="56" bestFit="1" customWidth="1"/>
    <col min="2817" max="2817" width="29.42578125" style="56" bestFit="1" customWidth="1"/>
    <col min="2818" max="2819" width="13.42578125" style="56" bestFit="1" customWidth="1"/>
    <col min="2820" max="2820" width="11.5703125" style="56" bestFit="1" customWidth="1"/>
    <col min="2821" max="2821" width="15.42578125" style="56" bestFit="1" customWidth="1"/>
    <col min="2822" max="2822" width="11.140625" style="56" bestFit="1" customWidth="1"/>
    <col min="2823" max="2823" width="15.5703125" style="56" bestFit="1" customWidth="1"/>
    <col min="2824" max="2824" width="12.7109375" style="56" bestFit="1" customWidth="1"/>
    <col min="2825" max="3070" width="9.140625" style="56"/>
    <col min="3071" max="3071" width="22.28515625" style="56" bestFit="1" customWidth="1"/>
    <col min="3072" max="3072" width="25.85546875" style="56" bestFit="1" customWidth="1"/>
    <col min="3073" max="3073" width="29.42578125" style="56" bestFit="1" customWidth="1"/>
    <col min="3074" max="3075" width="13.42578125" style="56" bestFit="1" customWidth="1"/>
    <col min="3076" max="3076" width="11.5703125" style="56" bestFit="1" customWidth="1"/>
    <col min="3077" max="3077" width="15.42578125" style="56" bestFit="1" customWidth="1"/>
    <col min="3078" max="3078" width="11.140625" style="56" bestFit="1" customWidth="1"/>
    <col min="3079" max="3079" width="15.5703125" style="56" bestFit="1" customWidth="1"/>
    <col min="3080" max="3080" width="12.7109375" style="56" bestFit="1" customWidth="1"/>
    <col min="3081" max="3326" width="9.140625" style="56"/>
    <col min="3327" max="3327" width="22.28515625" style="56" bestFit="1" customWidth="1"/>
    <col min="3328" max="3328" width="25.85546875" style="56" bestFit="1" customWidth="1"/>
    <col min="3329" max="3329" width="29.42578125" style="56" bestFit="1" customWidth="1"/>
    <col min="3330" max="3331" width="13.42578125" style="56" bestFit="1" customWidth="1"/>
    <col min="3332" max="3332" width="11.5703125" style="56" bestFit="1" customWidth="1"/>
    <col min="3333" max="3333" width="15.42578125" style="56" bestFit="1" customWidth="1"/>
    <col min="3334" max="3334" width="11.140625" style="56" bestFit="1" customWidth="1"/>
    <col min="3335" max="3335" width="15.5703125" style="56" bestFit="1" customWidth="1"/>
    <col min="3336" max="3336" width="12.7109375" style="56" bestFit="1" customWidth="1"/>
    <col min="3337" max="3582" width="9.140625" style="56"/>
    <col min="3583" max="3583" width="22.28515625" style="56" bestFit="1" customWidth="1"/>
    <col min="3584" max="3584" width="25.85546875" style="56" bestFit="1" customWidth="1"/>
    <col min="3585" max="3585" width="29.42578125" style="56" bestFit="1" customWidth="1"/>
    <col min="3586" max="3587" width="13.42578125" style="56" bestFit="1" customWidth="1"/>
    <col min="3588" max="3588" width="11.5703125" style="56" bestFit="1" customWidth="1"/>
    <col min="3589" max="3589" width="15.42578125" style="56" bestFit="1" customWidth="1"/>
    <col min="3590" max="3590" width="11.140625" style="56" bestFit="1" customWidth="1"/>
    <col min="3591" max="3591" width="15.5703125" style="56" bestFit="1" customWidth="1"/>
    <col min="3592" max="3592" width="12.7109375" style="56" bestFit="1" customWidth="1"/>
    <col min="3593" max="3838" width="9.140625" style="56"/>
    <col min="3839" max="3839" width="22.28515625" style="56" bestFit="1" customWidth="1"/>
    <col min="3840" max="3840" width="25.85546875" style="56" bestFit="1" customWidth="1"/>
    <col min="3841" max="3841" width="29.42578125" style="56" bestFit="1" customWidth="1"/>
    <col min="3842" max="3843" width="13.42578125" style="56" bestFit="1" customWidth="1"/>
    <col min="3844" max="3844" width="11.5703125" style="56" bestFit="1" customWidth="1"/>
    <col min="3845" max="3845" width="15.42578125" style="56" bestFit="1" customWidth="1"/>
    <col min="3846" max="3846" width="11.140625" style="56" bestFit="1" customWidth="1"/>
    <col min="3847" max="3847" width="15.5703125" style="56" bestFit="1" customWidth="1"/>
    <col min="3848" max="3848" width="12.7109375" style="56" bestFit="1" customWidth="1"/>
    <col min="3849" max="4094" width="9.140625" style="56"/>
    <col min="4095" max="4095" width="22.28515625" style="56" bestFit="1" customWidth="1"/>
    <col min="4096" max="4096" width="25.85546875" style="56" bestFit="1" customWidth="1"/>
    <col min="4097" max="4097" width="29.42578125" style="56" bestFit="1" customWidth="1"/>
    <col min="4098" max="4099" width="13.42578125" style="56" bestFit="1" customWidth="1"/>
    <col min="4100" max="4100" width="11.5703125" style="56" bestFit="1" customWidth="1"/>
    <col min="4101" max="4101" width="15.42578125" style="56" bestFit="1" customWidth="1"/>
    <col min="4102" max="4102" width="11.140625" style="56" bestFit="1" customWidth="1"/>
    <col min="4103" max="4103" width="15.5703125" style="56" bestFit="1" customWidth="1"/>
    <col min="4104" max="4104" width="12.7109375" style="56" bestFit="1" customWidth="1"/>
    <col min="4105" max="4350" width="9.140625" style="56"/>
    <col min="4351" max="4351" width="22.28515625" style="56" bestFit="1" customWidth="1"/>
    <col min="4352" max="4352" width="25.85546875" style="56" bestFit="1" customWidth="1"/>
    <col min="4353" max="4353" width="29.42578125" style="56" bestFit="1" customWidth="1"/>
    <col min="4354" max="4355" width="13.42578125" style="56" bestFit="1" customWidth="1"/>
    <col min="4356" max="4356" width="11.5703125" style="56" bestFit="1" customWidth="1"/>
    <col min="4357" max="4357" width="15.42578125" style="56" bestFit="1" customWidth="1"/>
    <col min="4358" max="4358" width="11.140625" style="56" bestFit="1" customWidth="1"/>
    <col min="4359" max="4359" width="15.5703125" style="56" bestFit="1" customWidth="1"/>
    <col min="4360" max="4360" width="12.7109375" style="56" bestFit="1" customWidth="1"/>
    <col min="4361" max="4606" width="9.140625" style="56"/>
    <col min="4607" max="4607" width="22.28515625" style="56" bestFit="1" customWidth="1"/>
    <col min="4608" max="4608" width="25.85546875" style="56" bestFit="1" customWidth="1"/>
    <col min="4609" max="4609" width="29.42578125" style="56" bestFit="1" customWidth="1"/>
    <col min="4610" max="4611" width="13.42578125" style="56" bestFit="1" customWidth="1"/>
    <col min="4612" max="4612" width="11.5703125" style="56" bestFit="1" customWidth="1"/>
    <col min="4613" max="4613" width="15.42578125" style="56" bestFit="1" customWidth="1"/>
    <col min="4614" max="4614" width="11.140625" style="56" bestFit="1" customWidth="1"/>
    <col min="4615" max="4615" width="15.5703125" style="56" bestFit="1" customWidth="1"/>
    <col min="4616" max="4616" width="12.7109375" style="56" bestFit="1" customWidth="1"/>
    <col min="4617" max="4862" width="9.140625" style="56"/>
    <col min="4863" max="4863" width="22.28515625" style="56" bestFit="1" customWidth="1"/>
    <col min="4864" max="4864" width="25.85546875" style="56" bestFit="1" customWidth="1"/>
    <col min="4865" max="4865" width="29.42578125" style="56" bestFit="1" customWidth="1"/>
    <col min="4866" max="4867" width="13.42578125" style="56" bestFit="1" customWidth="1"/>
    <col min="4868" max="4868" width="11.5703125" style="56" bestFit="1" customWidth="1"/>
    <col min="4869" max="4869" width="15.42578125" style="56" bestFit="1" customWidth="1"/>
    <col min="4870" max="4870" width="11.140625" style="56" bestFit="1" customWidth="1"/>
    <col min="4871" max="4871" width="15.5703125" style="56" bestFit="1" customWidth="1"/>
    <col min="4872" max="4872" width="12.7109375" style="56" bestFit="1" customWidth="1"/>
    <col min="4873" max="5118" width="9.140625" style="56"/>
    <col min="5119" max="5119" width="22.28515625" style="56" bestFit="1" customWidth="1"/>
    <col min="5120" max="5120" width="25.85546875" style="56" bestFit="1" customWidth="1"/>
    <col min="5121" max="5121" width="29.42578125" style="56" bestFit="1" customWidth="1"/>
    <col min="5122" max="5123" width="13.42578125" style="56" bestFit="1" customWidth="1"/>
    <col min="5124" max="5124" width="11.5703125" style="56" bestFit="1" customWidth="1"/>
    <col min="5125" max="5125" width="15.42578125" style="56" bestFit="1" customWidth="1"/>
    <col min="5126" max="5126" width="11.140625" style="56" bestFit="1" customWidth="1"/>
    <col min="5127" max="5127" width="15.5703125" style="56" bestFit="1" customWidth="1"/>
    <col min="5128" max="5128" width="12.7109375" style="56" bestFit="1" customWidth="1"/>
    <col min="5129" max="5374" width="9.140625" style="56"/>
    <col min="5375" max="5375" width="22.28515625" style="56" bestFit="1" customWidth="1"/>
    <col min="5376" max="5376" width="25.85546875" style="56" bestFit="1" customWidth="1"/>
    <col min="5377" max="5377" width="29.42578125" style="56" bestFit="1" customWidth="1"/>
    <col min="5378" max="5379" width="13.42578125" style="56" bestFit="1" customWidth="1"/>
    <col min="5380" max="5380" width="11.5703125" style="56" bestFit="1" customWidth="1"/>
    <col min="5381" max="5381" width="15.42578125" style="56" bestFit="1" customWidth="1"/>
    <col min="5382" max="5382" width="11.140625" style="56" bestFit="1" customWidth="1"/>
    <col min="5383" max="5383" width="15.5703125" style="56" bestFit="1" customWidth="1"/>
    <col min="5384" max="5384" width="12.7109375" style="56" bestFit="1" customWidth="1"/>
    <col min="5385" max="5630" width="9.140625" style="56"/>
    <col min="5631" max="5631" width="22.28515625" style="56" bestFit="1" customWidth="1"/>
    <col min="5632" max="5632" width="25.85546875" style="56" bestFit="1" customWidth="1"/>
    <col min="5633" max="5633" width="29.42578125" style="56" bestFit="1" customWidth="1"/>
    <col min="5634" max="5635" width="13.42578125" style="56" bestFit="1" customWidth="1"/>
    <col min="5636" max="5636" width="11.5703125" style="56" bestFit="1" customWidth="1"/>
    <col min="5637" max="5637" width="15.42578125" style="56" bestFit="1" customWidth="1"/>
    <col min="5638" max="5638" width="11.140625" style="56" bestFit="1" customWidth="1"/>
    <col min="5639" max="5639" width="15.5703125" style="56" bestFit="1" customWidth="1"/>
    <col min="5640" max="5640" width="12.7109375" style="56" bestFit="1" customWidth="1"/>
    <col min="5641" max="5886" width="9.140625" style="56"/>
    <col min="5887" max="5887" width="22.28515625" style="56" bestFit="1" customWidth="1"/>
    <col min="5888" max="5888" width="25.85546875" style="56" bestFit="1" customWidth="1"/>
    <col min="5889" max="5889" width="29.42578125" style="56" bestFit="1" customWidth="1"/>
    <col min="5890" max="5891" width="13.42578125" style="56" bestFit="1" customWidth="1"/>
    <col min="5892" max="5892" width="11.5703125" style="56" bestFit="1" customWidth="1"/>
    <col min="5893" max="5893" width="15.42578125" style="56" bestFit="1" customWidth="1"/>
    <col min="5894" max="5894" width="11.140625" style="56" bestFit="1" customWidth="1"/>
    <col min="5895" max="5895" width="15.5703125" style="56" bestFit="1" customWidth="1"/>
    <col min="5896" max="5896" width="12.7109375" style="56" bestFit="1" customWidth="1"/>
    <col min="5897" max="6142" width="9.140625" style="56"/>
    <col min="6143" max="6143" width="22.28515625" style="56" bestFit="1" customWidth="1"/>
    <col min="6144" max="6144" width="25.85546875" style="56" bestFit="1" customWidth="1"/>
    <col min="6145" max="6145" width="29.42578125" style="56" bestFit="1" customWidth="1"/>
    <col min="6146" max="6147" width="13.42578125" style="56" bestFit="1" customWidth="1"/>
    <col min="6148" max="6148" width="11.5703125" style="56" bestFit="1" customWidth="1"/>
    <col min="6149" max="6149" width="15.42578125" style="56" bestFit="1" customWidth="1"/>
    <col min="6150" max="6150" width="11.140625" style="56" bestFit="1" customWidth="1"/>
    <col min="6151" max="6151" width="15.5703125" style="56" bestFit="1" customWidth="1"/>
    <col min="6152" max="6152" width="12.7109375" style="56" bestFit="1" customWidth="1"/>
    <col min="6153" max="6398" width="9.140625" style="56"/>
    <col min="6399" max="6399" width="22.28515625" style="56" bestFit="1" customWidth="1"/>
    <col min="6400" max="6400" width="25.85546875" style="56" bestFit="1" customWidth="1"/>
    <col min="6401" max="6401" width="29.42578125" style="56" bestFit="1" customWidth="1"/>
    <col min="6402" max="6403" width="13.42578125" style="56" bestFit="1" customWidth="1"/>
    <col min="6404" max="6404" width="11.5703125" style="56" bestFit="1" customWidth="1"/>
    <col min="6405" max="6405" width="15.42578125" style="56" bestFit="1" customWidth="1"/>
    <col min="6406" max="6406" width="11.140625" style="56" bestFit="1" customWidth="1"/>
    <col min="6407" max="6407" width="15.5703125" style="56" bestFit="1" customWidth="1"/>
    <col min="6408" max="6408" width="12.7109375" style="56" bestFit="1" customWidth="1"/>
    <col min="6409" max="6654" width="9.140625" style="56"/>
    <col min="6655" max="6655" width="22.28515625" style="56" bestFit="1" customWidth="1"/>
    <col min="6656" max="6656" width="25.85546875" style="56" bestFit="1" customWidth="1"/>
    <col min="6657" max="6657" width="29.42578125" style="56" bestFit="1" customWidth="1"/>
    <col min="6658" max="6659" width="13.42578125" style="56" bestFit="1" customWidth="1"/>
    <col min="6660" max="6660" width="11.5703125" style="56" bestFit="1" customWidth="1"/>
    <col min="6661" max="6661" width="15.42578125" style="56" bestFit="1" customWidth="1"/>
    <col min="6662" max="6662" width="11.140625" style="56" bestFit="1" customWidth="1"/>
    <col min="6663" max="6663" width="15.5703125" style="56" bestFit="1" customWidth="1"/>
    <col min="6664" max="6664" width="12.7109375" style="56" bestFit="1" customWidth="1"/>
    <col min="6665" max="6910" width="9.140625" style="56"/>
    <col min="6911" max="6911" width="22.28515625" style="56" bestFit="1" customWidth="1"/>
    <col min="6912" max="6912" width="25.85546875" style="56" bestFit="1" customWidth="1"/>
    <col min="6913" max="6913" width="29.42578125" style="56" bestFit="1" customWidth="1"/>
    <col min="6914" max="6915" width="13.42578125" style="56" bestFit="1" customWidth="1"/>
    <col min="6916" max="6916" width="11.5703125" style="56" bestFit="1" customWidth="1"/>
    <col min="6917" max="6917" width="15.42578125" style="56" bestFit="1" customWidth="1"/>
    <col min="6918" max="6918" width="11.140625" style="56" bestFit="1" customWidth="1"/>
    <col min="6919" max="6919" width="15.5703125" style="56" bestFit="1" customWidth="1"/>
    <col min="6920" max="6920" width="12.7109375" style="56" bestFit="1" customWidth="1"/>
    <col min="6921" max="7166" width="9.140625" style="56"/>
    <col min="7167" max="7167" width="22.28515625" style="56" bestFit="1" customWidth="1"/>
    <col min="7168" max="7168" width="25.85546875" style="56" bestFit="1" customWidth="1"/>
    <col min="7169" max="7169" width="29.42578125" style="56" bestFit="1" customWidth="1"/>
    <col min="7170" max="7171" width="13.42578125" style="56" bestFit="1" customWidth="1"/>
    <col min="7172" max="7172" width="11.5703125" style="56" bestFit="1" customWidth="1"/>
    <col min="7173" max="7173" width="15.42578125" style="56" bestFit="1" customWidth="1"/>
    <col min="7174" max="7174" width="11.140625" style="56" bestFit="1" customWidth="1"/>
    <col min="7175" max="7175" width="15.5703125" style="56" bestFit="1" customWidth="1"/>
    <col min="7176" max="7176" width="12.7109375" style="56" bestFit="1" customWidth="1"/>
    <col min="7177" max="7422" width="9.140625" style="56"/>
    <col min="7423" max="7423" width="22.28515625" style="56" bestFit="1" customWidth="1"/>
    <col min="7424" max="7424" width="25.85546875" style="56" bestFit="1" customWidth="1"/>
    <col min="7425" max="7425" width="29.42578125" style="56" bestFit="1" customWidth="1"/>
    <col min="7426" max="7427" width="13.42578125" style="56" bestFit="1" customWidth="1"/>
    <col min="7428" max="7428" width="11.5703125" style="56" bestFit="1" customWidth="1"/>
    <col min="7429" max="7429" width="15.42578125" style="56" bestFit="1" customWidth="1"/>
    <col min="7430" max="7430" width="11.140625" style="56" bestFit="1" customWidth="1"/>
    <col min="7431" max="7431" width="15.5703125" style="56" bestFit="1" customWidth="1"/>
    <col min="7432" max="7432" width="12.7109375" style="56" bestFit="1" customWidth="1"/>
    <col min="7433" max="7678" width="9.140625" style="56"/>
    <col min="7679" max="7679" width="22.28515625" style="56" bestFit="1" customWidth="1"/>
    <col min="7680" max="7680" width="25.85546875" style="56" bestFit="1" customWidth="1"/>
    <col min="7681" max="7681" width="29.42578125" style="56" bestFit="1" customWidth="1"/>
    <col min="7682" max="7683" width="13.42578125" style="56" bestFit="1" customWidth="1"/>
    <col min="7684" max="7684" width="11.5703125" style="56" bestFit="1" customWidth="1"/>
    <col min="7685" max="7685" width="15.42578125" style="56" bestFit="1" customWidth="1"/>
    <col min="7686" max="7686" width="11.140625" style="56" bestFit="1" customWidth="1"/>
    <col min="7687" max="7687" width="15.5703125" style="56" bestFit="1" customWidth="1"/>
    <col min="7688" max="7688" width="12.7109375" style="56" bestFit="1" customWidth="1"/>
    <col min="7689" max="7934" width="9.140625" style="56"/>
    <col min="7935" max="7935" width="22.28515625" style="56" bestFit="1" customWidth="1"/>
    <col min="7936" max="7936" width="25.85546875" style="56" bestFit="1" customWidth="1"/>
    <col min="7937" max="7937" width="29.42578125" style="56" bestFit="1" customWidth="1"/>
    <col min="7938" max="7939" width="13.42578125" style="56" bestFit="1" customWidth="1"/>
    <col min="7940" max="7940" width="11.5703125" style="56" bestFit="1" customWidth="1"/>
    <col min="7941" max="7941" width="15.42578125" style="56" bestFit="1" customWidth="1"/>
    <col min="7942" max="7942" width="11.140625" style="56" bestFit="1" customWidth="1"/>
    <col min="7943" max="7943" width="15.5703125" style="56" bestFit="1" customWidth="1"/>
    <col min="7944" max="7944" width="12.7109375" style="56" bestFit="1" customWidth="1"/>
    <col min="7945" max="8190" width="9.140625" style="56"/>
    <col min="8191" max="8191" width="22.28515625" style="56" bestFit="1" customWidth="1"/>
    <col min="8192" max="8192" width="25.85546875" style="56" bestFit="1" customWidth="1"/>
    <col min="8193" max="8193" width="29.42578125" style="56" bestFit="1" customWidth="1"/>
    <col min="8194" max="8195" width="13.42578125" style="56" bestFit="1" customWidth="1"/>
    <col min="8196" max="8196" width="11.5703125" style="56" bestFit="1" customWidth="1"/>
    <col min="8197" max="8197" width="15.42578125" style="56" bestFit="1" customWidth="1"/>
    <col min="8198" max="8198" width="11.140625" style="56" bestFit="1" customWidth="1"/>
    <col min="8199" max="8199" width="15.5703125" style="56" bestFit="1" customWidth="1"/>
    <col min="8200" max="8200" width="12.7109375" style="56" bestFit="1" customWidth="1"/>
    <col min="8201" max="8446" width="9.140625" style="56"/>
    <col min="8447" max="8447" width="22.28515625" style="56" bestFit="1" customWidth="1"/>
    <col min="8448" max="8448" width="25.85546875" style="56" bestFit="1" customWidth="1"/>
    <col min="8449" max="8449" width="29.42578125" style="56" bestFit="1" customWidth="1"/>
    <col min="8450" max="8451" width="13.42578125" style="56" bestFit="1" customWidth="1"/>
    <col min="8452" max="8452" width="11.5703125" style="56" bestFit="1" customWidth="1"/>
    <col min="8453" max="8453" width="15.42578125" style="56" bestFit="1" customWidth="1"/>
    <col min="8454" max="8454" width="11.140625" style="56" bestFit="1" customWidth="1"/>
    <col min="8455" max="8455" width="15.5703125" style="56" bestFit="1" customWidth="1"/>
    <col min="8456" max="8456" width="12.7109375" style="56" bestFit="1" customWidth="1"/>
    <col min="8457" max="8702" width="9.140625" style="56"/>
    <col min="8703" max="8703" width="22.28515625" style="56" bestFit="1" customWidth="1"/>
    <col min="8704" max="8704" width="25.85546875" style="56" bestFit="1" customWidth="1"/>
    <col min="8705" max="8705" width="29.42578125" style="56" bestFit="1" customWidth="1"/>
    <col min="8706" max="8707" width="13.42578125" style="56" bestFit="1" customWidth="1"/>
    <col min="8708" max="8708" width="11.5703125" style="56" bestFit="1" customWidth="1"/>
    <col min="8709" max="8709" width="15.42578125" style="56" bestFit="1" customWidth="1"/>
    <col min="8710" max="8710" width="11.140625" style="56" bestFit="1" customWidth="1"/>
    <col min="8711" max="8711" width="15.5703125" style="56" bestFit="1" customWidth="1"/>
    <col min="8712" max="8712" width="12.7109375" style="56" bestFit="1" customWidth="1"/>
    <col min="8713" max="8958" width="9.140625" style="56"/>
    <col min="8959" max="8959" width="22.28515625" style="56" bestFit="1" customWidth="1"/>
    <col min="8960" max="8960" width="25.85546875" style="56" bestFit="1" customWidth="1"/>
    <col min="8961" max="8961" width="29.42578125" style="56" bestFit="1" customWidth="1"/>
    <col min="8962" max="8963" width="13.42578125" style="56" bestFit="1" customWidth="1"/>
    <col min="8964" max="8964" width="11.5703125" style="56" bestFit="1" customWidth="1"/>
    <col min="8965" max="8965" width="15.42578125" style="56" bestFit="1" customWidth="1"/>
    <col min="8966" max="8966" width="11.140625" style="56" bestFit="1" customWidth="1"/>
    <col min="8967" max="8967" width="15.5703125" style="56" bestFit="1" customWidth="1"/>
    <col min="8968" max="8968" width="12.7109375" style="56" bestFit="1" customWidth="1"/>
    <col min="8969" max="9214" width="9.140625" style="56"/>
    <col min="9215" max="9215" width="22.28515625" style="56" bestFit="1" customWidth="1"/>
    <col min="9216" max="9216" width="25.85546875" style="56" bestFit="1" customWidth="1"/>
    <col min="9217" max="9217" width="29.42578125" style="56" bestFit="1" customWidth="1"/>
    <col min="9218" max="9219" width="13.42578125" style="56" bestFit="1" customWidth="1"/>
    <col min="9220" max="9220" width="11.5703125" style="56" bestFit="1" customWidth="1"/>
    <col min="9221" max="9221" width="15.42578125" style="56" bestFit="1" customWidth="1"/>
    <col min="9222" max="9222" width="11.140625" style="56" bestFit="1" customWidth="1"/>
    <col min="9223" max="9223" width="15.5703125" style="56" bestFit="1" customWidth="1"/>
    <col min="9224" max="9224" width="12.7109375" style="56" bestFit="1" customWidth="1"/>
    <col min="9225" max="9470" width="9.140625" style="56"/>
    <col min="9471" max="9471" width="22.28515625" style="56" bestFit="1" customWidth="1"/>
    <col min="9472" max="9472" width="25.85546875" style="56" bestFit="1" customWidth="1"/>
    <col min="9473" max="9473" width="29.42578125" style="56" bestFit="1" customWidth="1"/>
    <col min="9474" max="9475" width="13.42578125" style="56" bestFit="1" customWidth="1"/>
    <col min="9476" max="9476" width="11.5703125" style="56" bestFit="1" customWidth="1"/>
    <col min="9477" max="9477" width="15.42578125" style="56" bestFit="1" customWidth="1"/>
    <col min="9478" max="9478" width="11.140625" style="56" bestFit="1" customWidth="1"/>
    <col min="9479" max="9479" width="15.5703125" style="56" bestFit="1" customWidth="1"/>
    <col min="9480" max="9480" width="12.7109375" style="56" bestFit="1" customWidth="1"/>
    <col min="9481" max="9726" width="9.140625" style="56"/>
    <col min="9727" max="9727" width="22.28515625" style="56" bestFit="1" customWidth="1"/>
    <col min="9728" max="9728" width="25.85546875" style="56" bestFit="1" customWidth="1"/>
    <col min="9729" max="9729" width="29.42578125" style="56" bestFit="1" customWidth="1"/>
    <col min="9730" max="9731" width="13.42578125" style="56" bestFit="1" customWidth="1"/>
    <col min="9732" max="9732" width="11.5703125" style="56" bestFit="1" customWidth="1"/>
    <col min="9733" max="9733" width="15.42578125" style="56" bestFit="1" customWidth="1"/>
    <col min="9734" max="9734" width="11.140625" style="56" bestFit="1" customWidth="1"/>
    <col min="9735" max="9735" width="15.5703125" style="56" bestFit="1" customWidth="1"/>
    <col min="9736" max="9736" width="12.7109375" style="56" bestFit="1" customWidth="1"/>
    <col min="9737" max="9982" width="9.140625" style="56"/>
    <col min="9983" max="9983" width="22.28515625" style="56" bestFit="1" customWidth="1"/>
    <col min="9984" max="9984" width="25.85546875" style="56" bestFit="1" customWidth="1"/>
    <col min="9985" max="9985" width="29.42578125" style="56" bestFit="1" customWidth="1"/>
    <col min="9986" max="9987" width="13.42578125" style="56" bestFit="1" customWidth="1"/>
    <col min="9988" max="9988" width="11.5703125" style="56" bestFit="1" customWidth="1"/>
    <col min="9989" max="9989" width="15.42578125" style="56" bestFit="1" customWidth="1"/>
    <col min="9990" max="9990" width="11.140625" style="56" bestFit="1" customWidth="1"/>
    <col min="9991" max="9991" width="15.5703125" style="56" bestFit="1" customWidth="1"/>
    <col min="9992" max="9992" width="12.7109375" style="56" bestFit="1" customWidth="1"/>
    <col min="9993" max="10238" width="9.140625" style="56"/>
    <col min="10239" max="10239" width="22.28515625" style="56" bestFit="1" customWidth="1"/>
    <col min="10240" max="10240" width="25.85546875" style="56" bestFit="1" customWidth="1"/>
    <col min="10241" max="10241" width="29.42578125" style="56" bestFit="1" customWidth="1"/>
    <col min="10242" max="10243" width="13.42578125" style="56" bestFit="1" customWidth="1"/>
    <col min="10244" max="10244" width="11.5703125" style="56" bestFit="1" customWidth="1"/>
    <col min="10245" max="10245" width="15.42578125" style="56" bestFit="1" customWidth="1"/>
    <col min="10246" max="10246" width="11.140625" style="56" bestFit="1" customWidth="1"/>
    <col min="10247" max="10247" width="15.5703125" style="56" bestFit="1" customWidth="1"/>
    <col min="10248" max="10248" width="12.7109375" style="56" bestFit="1" customWidth="1"/>
    <col min="10249" max="10494" width="9.140625" style="56"/>
    <col min="10495" max="10495" width="22.28515625" style="56" bestFit="1" customWidth="1"/>
    <col min="10496" max="10496" width="25.85546875" style="56" bestFit="1" customWidth="1"/>
    <col min="10497" max="10497" width="29.42578125" style="56" bestFit="1" customWidth="1"/>
    <col min="10498" max="10499" width="13.42578125" style="56" bestFit="1" customWidth="1"/>
    <col min="10500" max="10500" width="11.5703125" style="56" bestFit="1" customWidth="1"/>
    <col min="10501" max="10501" width="15.42578125" style="56" bestFit="1" customWidth="1"/>
    <col min="10502" max="10502" width="11.140625" style="56" bestFit="1" customWidth="1"/>
    <col min="10503" max="10503" width="15.5703125" style="56" bestFit="1" customWidth="1"/>
    <col min="10504" max="10504" width="12.7109375" style="56" bestFit="1" customWidth="1"/>
    <col min="10505" max="10750" width="9.140625" style="56"/>
    <col min="10751" max="10751" width="22.28515625" style="56" bestFit="1" customWidth="1"/>
    <col min="10752" max="10752" width="25.85546875" style="56" bestFit="1" customWidth="1"/>
    <col min="10753" max="10753" width="29.42578125" style="56" bestFit="1" customWidth="1"/>
    <col min="10754" max="10755" width="13.42578125" style="56" bestFit="1" customWidth="1"/>
    <col min="10756" max="10756" width="11.5703125" style="56" bestFit="1" customWidth="1"/>
    <col min="10757" max="10757" width="15.42578125" style="56" bestFit="1" customWidth="1"/>
    <col min="10758" max="10758" width="11.140625" style="56" bestFit="1" customWidth="1"/>
    <col min="10759" max="10759" width="15.5703125" style="56" bestFit="1" customWidth="1"/>
    <col min="10760" max="10760" width="12.7109375" style="56" bestFit="1" customWidth="1"/>
    <col min="10761" max="11006" width="9.140625" style="56"/>
    <col min="11007" max="11007" width="22.28515625" style="56" bestFit="1" customWidth="1"/>
    <col min="11008" max="11008" width="25.85546875" style="56" bestFit="1" customWidth="1"/>
    <col min="11009" max="11009" width="29.42578125" style="56" bestFit="1" customWidth="1"/>
    <col min="11010" max="11011" width="13.42578125" style="56" bestFit="1" customWidth="1"/>
    <col min="11012" max="11012" width="11.5703125" style="56" bestFit="1" customWidth="1"/>
    <col min="11013" max="11013" width="15.42578125" style="56" bestFit="1" customWidth="1"/>
    <col min="11014" max="11014" width="11.140625" style="56" bestFit="1" customWidth="1"/>
    <col min="11015" max="11015" width="15.5703125" style="56" bestFit="1" customWidth="1"/>
    <col min="11016" max="11016" width="12.7109375" style="56" bestFit="1" customWidth="1"/>
    <col min="11017" max="11262" width="9.140625" style="56"/>
    <col min="11263" max="11263" width="22.28515625" style="56" bestFit="1" customWidth="1"/>
    <col min="11264" max="11264" width="25.85546875" style="56" bestFit="1" customWidth="1"/>
    <col min="11265" max="11265" width="29.42578125" style="56" bestFit="1" customWidth="1"/>
    <col min="11266" max="11267" width="13.42578125" style="56" bestFit="1" customWidth="1"/>
    <col min="11268" max="11268" width="11.5703125" style="56" bestFit="1" customWidth="1"/>
    <col min="11269" max="11269" width="15.42578125" style="56" bestFit="1" customWidth="1"/>
    <col min="11270" max="11270" width="11.140625" style="56" bestFit="1" customWidth="1"/>
    <col min="11271" max="11271" width="15.5703125" style="56" bestFit="1" customWidth="1"/>
    <col min="11272" max="11272" width="12.7109375" style="56" bestFit="1" customWidth="1"/>
    <col min="11273" max="11518" width="9.140625" style="56"/>
    <col min="11519" max="11519" width="22.28515625" style="56" bestFit="1" customWidth="1"/>
    <col min="11520" max="11520" width="25.85546875" style="56" bestFit="1" customWidth="1"/>
    <col min="11521" max="11521" width="29.42578125" style="56" bestFit="1" customWidth="1"/>
    <col min="11522" max="11523" width="13.42578125" style="56" bestFit="1" customWidth="1"/>
    <col min="11524" max="11524" width="11.5703125" style="56" bestFit="1" customWidth="1"/>
    <col min="11525" max="11525" width="15.42578125" style="56" bestFit="1" customWidth="1"/>
    <col min="11526" max="11526" width="11.140625" style="56" bestFit="1" customWidth="1"/>
    <col min="11527" max="11527" width="15.5703125" style="56" bestFit="1" customWidth="1"/>
    <col min="11528" max="11528" width="12.7109375" style="56" bestFit="1" customWidth="1"/>
    <col min="11529" max="11774" width="9.140625" style="56"/>
    <col min="11775" max="11775" width="22.28515625" style="56" bestFit="1" customWidth="1"/>
    <col min="11776" max="11776" width="25.85546875" style="56" bestFit="1" customWidth="1"/>
    <col min="11777" max="11777" width="29.42578125" style="56" bestFit="1" customWidth="1"/>
    <col min="11778" max="11779" width="13.42578125" style="56" bestFit="1" customWidth="1"/>
    <col min="11780" max="11780" width="11.5703125" style="56" bestFit="1" customWidth="1"/>
    <col min="11781" max="11781" width="15.42578125" style="56" bestFit="1" customWidth="1"/>
    <col min="11782" max="11782" width="11.140625" style="56" bestFit="1" customWidth="1"/>
    <col min="11783" max="11783" width="15.5703125" style="56" bestFit="1" customWidth="1"/>
    <col min="11784" max="11784" width="12.7109375" style="56" bestFit="1" customWidth="1"/>
    <col min="11785" max="12030" width="9.140625" style="56"/>
    <col min="12031" max="12031" width="22.28515625" style="56" bestFit="1" customWidth="1"/>
    <col min="12032" max="12032" width="25.85546875" style="56" bestFit="1" customWidth="1"/>
    <col min="12033" max="12033" width="29.42578125" style="56" bestFit="1" customWidth="1"/>
    <col min="12034" max="12035" width="13.42578125" style="56" bestFit="1" customWidth="1"/>
    <col min="12036" max="12036" width="11.5703125" style="56" bestFit="1" customWidth="1"/>
    <col min="12037" max="12037" width="15.42578125" style="56" bestFit="1" customWidth="1"/>
    <col min="12038" max="12038" width="11.140625" style="56" bestFit="1" customWidth="1"/>
    <col min="12039" max="12039" width="15.5703125" style="56" bestFit="1" customWidth="1"/>
    <col min="12040" max="12040" width="12.7109375" style="56" bestFit="1" customWidth="1"/>
    <col min="12041" max="12286" width="9.140625" style="56"/>
    <col min="12287" max="12287" width="22.28515625" style="56" bestFit="1" customWidth="1"/>
    <col min="12288" max="12288" width="25.85546875" style="56" bestFit="1" customWidth="1"/>
    <col min="12289" max="12289" width="29.42578125" style="56" bestFit="1" customWidth="1"/>
    <col min="12290" max="12291" width="13.42578125" style="56" bestFit="1" customWidth="1"/>
    <col min="12292" max="12292" width="11.5703125" style="56" bestFit="1" customWidth="1"/>
    <col min="12293" max="12293" width="15.42578125" style="56" bestFit="1" customWidth="1"/>
    <col min="12294" max="12294" width="11.140625" style="56" bestFit="1" customWidth="1"/>
    <col min="12295" max="12295" width="15.5703125" style="56" bestFit="1" customWidth="1"/>
    <col min="12296" max="12296" width="12.7109375" style="56" bestFit="1" customWidth="1"/>
    <col min="12297" max="12542" width="9.140625" style="56"/>
    <col min="12543" max="12543" width="22.28515625" style="56" bestFit="1" customWidth="1"/>
    <col min="12544" max="12544" width="25.85546875" style="56" bestFit="1" customWidth="1"/>
    <col min="12545" max="12545" width="29.42578125" style="56" bestFit="1" customWidth="1"/>
    <col min="12546" max="12547" width="13.42578125" style="56" bestFit="1" customWidth="1"/>
    <col min="12548" max="12548" width="11.5703125" style="56" bestFit="1" customWidth="1"/>
    <col min="12549" max="12549" width="15.42578125" style="56" bestFit="1" customWidth="1"/>
    <col min="12550" max="12550" width="11.140625" style="56" bestFit="1" customWidth="1"/>
    <col min="12551" max="12551" width="15.5703125" style="56" bestFit="1" customWidth="1"/>
    <col min="12552" max="12552" width="12.7109375" style="56" bestFit="1" customWidth="1"/>
    <col min="12553" max="12798" width="9.140625" style="56"/>
    <col min="12799" max="12799" width="22.28515625" style="56" bestFit="1" customWidth="1"/>
    <col min="12800" max="12800" width="25.85546875" style="56" bestFit="1" customWidth="1"/>
    <col min="12801" max="12801" width="29.42578125" style="56" bestFit="1" customWidth="1"/>
    <col min="12802" max="12803" width="13.42578125" style="56" bestFit="1" customWidth="1"/>
    <col min="12804" max="12804" width="11.5703125" style="56" bestFit="1" customWidth="1"/>
    <col min="12805" max="12805" width="15.42578125" style="56" bestFit="1" customWidth="1"/>
    <col min="12806" max="12806" width="11.140625" style="56" bestFit="1" customWidth="1"/>
    <col min="12807" max="12807" width="15.5703125" style="56" bestFit="1" customWidth="1"/>
    <col min="12808" max="12808" width="12.7109375" style="56" bestFit="1" customWidth="1"/>
    <col min="12809" max="13054" width="9.140625" style="56"/>
    <col min="13055" max="13055" width="22.28515625" style="56" bestFit="1" customWidth="1"/>
    <col min="13056" max="13056" width="25.85546875" style="56" bestFit="1" customWidth="1"/>
    <col min="13057" max="13057" width="29.42578125" style="56" bestFit="1" customWidth="1"/>
    <col min="13058" max="13059" width="13.42578125" style="56" bestFit="1" customWidth="1"/>
    <col min="13060" max="13060" width="11.5703125" style="56" bestFit="1" customWidth="1"/>
    <col min="13061" max="13061" width="15.42578125" style="56" bestFit="1" customWidth="1"/>
    <col min="13062" max="13062" width="11.140625" style="56" bestFit="1" customWidth="1"/>
    <col min="13063" max="13063" width="15.5703125" style="56" bestFit="1" customWidth="1"/>
    <col min="13064" max="13064" width="12.7109375" style="56" bestFit="1" customWidth="1"/>
    <col min="13065" max="13310" width="9.140625" style="56"/>
    <col min="13311" max="13311" width="22.28515625" style="56" bestFit="1" customWidth="1"/>
    <col min="13312" max="13312" width="25.85546875" style="56" bestFit="1" customWidth="1"/>
    <col min="13313" max="13313" width="29.42578125" style="56" bestFit="1" customWidth="1"/>
    <col min="13314" max="13315" width="13.42578125" style="56" bestFit="1" customWidth="1"/>
    <col min="13316" max="13316" width="11.5703125" style="56" bestFit="1" customWidth="1"/>
    <col min="13317" max="13317" width="15.42578125" style="56" bestFit="1" customWidth="1"/>
    <col min="13318" max="13318" width="11.140625" style="56" bestFit="1" customWidth="1"/>
    <col min="13319" max="13319" width="15.5703125" style="56" bestFit="1" customWidth="1"/>
    <col min="13320" max="13320" width="12.7109375" style="56" bestFit="1" customWidth="1"/>
    <col min="13321" max="13566" width="9.140625" style="56"/>
    <col min="13567" max="13567" width="22.28515625" style="56" bestFit="1" customWidth="1"/>
    <col min="13568" max="13568" width="25.85546875" style="56" bestFit="1" customWidth="1"/>
    <col min="13569" max="13569" width="29.42578125" style="56" bestFit="1" customWidth="1"/>
    <col min="13570" max="13571" width="13.42578125" style="56" bestFit="1" customWidth="1"/>
    <col min="13572" max="13572" width="11.5703125" style="56" bestFit="1" customWidth="1"/>
    <col min="13573" max="13573" width="15.42578125" style="56" bestFit="1" customWidth="1"/>
    <col min="13574" max="13574" width="11.140625" style="56" bestFit="1" customWidth="1"/>
    <col min="13575" max="13575" width="15.5703125" style="56" bestFit="1" customWidth="1"/>
    <col min="13576" max="13576" width="12.7109375" style="56" bestFit="1" customWidth="1"/>
    <col min="13577" max="13822" width="9.140625" style="56"/>
    <col min="13823" max="13823" width="22.28515625" style="56" bestFit="1" customWidth="1"/>
    <col min="13824" max="13824" width="25.85546875" style="56" bestFit="1" customWidth="1"/>
    <col min="13825" max="13825" width="29.42578125" style="56" bestFit="1" customWidth="1"/>
    <col min="13826" max="13827" width="13.42578125" style="56" bestFit="1" customWidth="1"/>
    <col min="13828" max="13828" width="11.5703125" style="56" bestFit="1" customWidth="1"/>
    <col min="13829" max="13829" width="15.42578125" style="56" bestFit="1" customWidth="1"/>
    <col min="13830" max="13830" width="11.140625" style="56" bestFit="1" customWidth="1"/>
    <col min="13831" max="13831" width="15.5703125" style="56" bestFit="1" customWidth="1"/>
    <col min="13832" max="13832" width="12.7109375" style="56" bestFit="1" customWidth="1"/>
    <col min="13833" max="14078" width="9.140625" style="56"/>
    <col min="14079" max="14079" width="22.28515625" style="56" bestFit="1" customWidth="1"/>
    <col min="14080" max="14080" width="25.85546875" style="56" bestFit="1" customWidth="1"/>
    <col min="14081" max="14081" width="29.42578125" style="56" bestFit="1" customWidth="1"/>
    <col min="14082" max="14083" width="13.42578125" style="56" bestFit="1" customWidth="1"/>
    <col min="14084" max="14084" width="11.5703125" style="56" bestFit="1" customWidth="1"/>
    <col min="14085" max="14085" width="15.42578125" style="56" bestFit="1" customWidth="1"/>
    <col min="14086" max="14086" width="11.140625" style="56" bestFit="1" customWidth="1"/>
    <col min="14087" max="14087" width="15.5703125" style="56" bestFit="1" customWidth="1"/>
    <col min="14088" max="14088" width="12.7109375" style="56" bestFit="1" customWidth="1"/>
    <col min="14089" max="14334" width="9.140625" style="56"/>
    <col min="14335" max="14335" width="22.28515625" style="56" bestFit="1" customWidth="1"/>
    <col min="14336" max="14336" width="25.85546875" style="56" bestFit="1" customWidth="1"/>
    <col min="14337" max="14337" width="29.42578125" style="56" bestFit="1" customWidth="1"/>
    <col min="14338" max="14339" width="13.42578125" style="56" bestFit="1" customWidth="1"/>
    <col min="14340" max="14340" width="11.5703125" style="56" bestFit="1" customWidth="1"/>
    <col min="14341" max="14341" width="15.42578125" style="56" bestFit="1" customWidth="1"/>
    <col min="14342" max="14342" width="11.140625" style="56" bestFit="1" customWidth="1"/>
    <col min="14343" max="14343" width="15.5703125" style="56" bestFit="1" customWidth="1"/>
    <col min="14344" max="14344" width="12.7109375" style="56" bestFit="1" customWidth="1"/>
    <col min="14345" max="14590" width="9.140625" style="56"/>
    <col min="14591" max="14591" width="22.28515625" style="56" bestFit="1" customWidth="1"/>
    <col min="14592" max="14592" width="25.85546875" style="56" bestFit="1" customWidth="1"/>
    <col min="14593" max="14593" width="29.42578125" style="56" bestFit="1" customWidth="1"/>
    <col min="14594" max="14595" width="13.42578125" style="56" bestFit="1" customWidth="1"/>
    <col min="14596" max="14596" width="11.5703125" style="56" bestFit="1" customWidth="1"/>
    <col min="14597" max="14597" width="15.42578125" style="56" bestFit="1" customWidth="1"/>
    <col min="14598" max="14598" width="11.140625" style="56" bestFit="1" customWidth="1"/>
    <col min="14599" max="14599" width="15.5703125" style="56" bestFit="1" customWidth="1"/>
    <col min="14600" max="14600" width="12.7109375" style="56" bestFit="1" customWidth="1"/>
    <col min="14601" max="14846" width="9.140625" style="56"/>
    <col min="14847" max="14847" width="22.28515625" style="56" bestFit="1" customWidth="1"/>
    <col min="14848" max="14848" width="25.85546875" style="56" bestFit="1" customWidth="1"/>
    <col min="14849" max="14849" width="29.42578125" style="56" bestFit="1" customWidth="1"/>
    <col min="14850" max="14851" width="13.42578125" style="56" bestFit="1" customWidth="1"/>
    <col min="14852" max="14852" width="11.5703125" style="56" bestFit="1" customWidth="1"/>
    <col min="14853" max="14853" width="15.42578125" style="56" bestFit="1" customWidth="1"/>
    <col min="14854" max="14854" width="11.140625" style="56" bestFit="1" customWidth="1"/>
    <col min="14855" max="14855" width="15.5703125" style="56" bestFit="1" customWidth="1"/>
    <col min="14856" max="14856" width="12.7109375" style="56" bestFit="1" customWidth="1"/>
    <col min="14857" max="15102" width="9.140625" style="56"/>
    <col min="15103" max="15103" width="22.28515625" style="56" bestFit="1" customWidth="1"/>
    <col min="15104" max="15104" width="25.85546875" style="56" bestFit="1" customWidth="1"/>
    <col min="15105" max="15105" width="29.42578125" style="56" bestFit="1" customWidth="1"/>
    <col min="15106" max="15107" width="13.42578125" style="56" bestFit="1" customWidth="1"/>
    <col min="15108" max="15108" width="11.5703125" style="56" bestFit="1" customWidth="1"/>
    <col min="15109" max="15109" width="15.42578125" style="56" bestFit="1" customWidth="1"/>
    <col min="15110" max="15110" width="11.140625" style="56" bestFit="1" customWidth="1"/>
    <col min="15111" max="15111" width="15.5703125" style="56" bestFit="1" customWidth="1"/>
    <col min="15112" max="15112" width="12.7109375" style="56" bestFit="1" customWidth="1"/>
    <col min="15113" max="15358" width="9.140625" style="56"/>
    <col min="15359" max="15359" width="22.28515625" style="56" bestFit="1" customWidth="1"/>
    <col min="15360" max="15360" width="25.85546875" style="56" bestFit="1" customWidth="1"/>
    <col min="15361" max="15361" width="29.42578125" style="56" bestFit="1" customWidth="1"/>
    <col min="15362" max="15363" width="13.42578125" style="56" bestFit="1" customWidth="1"/>
    <col min="15364" max="15364" width="11.5703125" style="56" bestFit="1" customWidth="1"/>
    <col min="15365" max="15365" width="15.42578125" style="56" bestFit="1" customWidth="1"/>
    <col min="15366" max="15366" width="11.140625" style="56" bestFit="1" customWidth="1"/>
    <col min="15367" max="15367" width="15.5703125" style="56" bestFit="1" customWidth="1"/>
    <col min="15368" max="15368" width="12.7109375" style="56" bestFit="1" customWidth="1"/>
    <col min="15369" max="15614" width="9.140625" style="56"/>
    <col min="15615" max="15615" width="22.28515625" style="56" bestFit="1" customWidth="1"/>
    <col min="15616" max="15616" width="25.85546875" style="56" bestFit="1" customWidth="1"/>
    <col min="15617" max="15617" width="29.42578125" style="56" bestFit="1" customWidth="1"/>
    <col min="15618" max="15619" width="13.42578125" style="56" bestFit="1" customWidth="1"/>
    <col min="15620" max="15620" width="11.5703125" style="56" bestFit="1" customWidth="1"/>
    <col min="15621" max="15621" width="15.42578125" style="56" bestFit="1" customWidth="1"/>
    <col min="15622" max="15622" width="11.140625" style="56" bestFit="1" customWidth="1"/>
    <col min="15623" max="15623" width="15.5703125" style="56" bestFit="1" customWidth="1"/>
    <col min="15624" max="15624" width="12.7109375" style="56" bestFit="1" customWidth="1"/>
    <col min="15625" max="15870" width="9.140625" style="56"/>
    <col min="15871" max="15871" width="22.28515625" style="56" bestFit="1" customWidth="1"/>
    <col min="15872" max="15872" width="25.85546875" style="56" bestFit="1" customWidth="1"/>
    <col min="15873" max="15873" width="29.42578125" style="56" bestFit="1" customWidth="1"/>
    <col min="15874" max="15875" width="13.42578125" style="56" bestFit="1" customWidth="1"/>
    <col min="15876" max="15876" width="11.5703125" style="56" bestFit="1" customWidth="1"/>
    <col min="15877" max="15877" width="15.42578125" style="56" bestFit="1" customWidth="1"/>
    <col min="15878" max="15878" width="11.140625" style="56" bestFit="1" customWidth="1"/>
    <col min="15879" max="15879" width="15.5703125" style="56" bestFit="1" customWidth="1"/>
    <col min="15880" max="15880" width="12.7109375" style="56" bestFit="1" customWidth="1"/>
    <col min="15881" max="16126" width="9.140625" style="56"/>
    <col min="16127" max="16127" width="22.28515625" style="56" bestFit="1" customWidth="1"/>
    <col min="16128" max="16128" width="25.85546875" style="56" bestFit="1" customWidth="1"/>
    <col min="16129" max="16129" width="29.42578125" style="56" bestFit="1" customWidth="1"/>
    <col min="16130" max="16131" width="13.42578125" style="56" bestFit="1" customWidth="1"/>
    <col min="16132" max="16132" width="11.5703125" style="56" bestFit="1" customWidth="1"/>
    <col min="16133" max="16133" width="15.42578125" style="56" bestFit="1" customWidth="1"/>
    <col min="16134" max="16134" width="11.140625" style="56" bestFit="1" customWidth="1"/>
    <col min="16135" max="16135" width="15.5703125" style="56" bestFit="1" customWidth="1"/>
    <col min="16136" max="16136" width="12.7109375" style="56" bestFit="1" customWidth="1"/>
    <col min="16137" max="16384" width="9.140625" style="56"/>
  </cols>
  <sheetData>
    <row r="1" spans="1:10" s="55" customFormat="1" ht="20.100000000000001" customHeight="1" x14ac:dyDescent="0.2">
      <c r="A1" s="162" t="s">
        <v>56</v>
      </c>
      <c r="B1" s="163"/>
      <c r="C1" s="163"/>
      <c r="D1" s="163"/>
      <c r="E1" s="163"/>
      <c r="F1" s="163"/>
      <c r="G1" s="163"/>
      <c r="H1" s="163"/>
    </row>
    <row r="2" spans="1:10" s="55" customFormat="1" ht="20.100000000000001" customHeight="1" x14ac:dyDescent="0.2">
      <c r="A2" s="164" t="s">
        <v>1392</v>
      </c>
      <c r="B2" s="165"/>
      <c r="C2" s="165"/>
      <c r="D2" s="165"/>
      <c r="E2" s="165"/>
      <c r="F2" s="165"/>
      <c r="G2" s="165"/>
      <c r="H2" s="165"/>
    </row>
    <row r="3" spans="1:10" s="55" customFormat="1" ht="20.100000000000001" customHeight="1" x14ac:dyDescent="0.2">
      <c r="A3" s="34"/>
      <c r="B3" s="35"/>
      <c r="C3" s="35"/>
      <c r="D3" s="36"/>
      <c r="E3" s="36"/>
      <c r="F3" s="166" t="s">
        <v>57</v>
      </c>
      <c r="G3" s="167"/>
      <c r="H3" s="168"/>
    </row>
    <row r="4" spans="1:10" s="66" customFormat="1" ht="20.100000000000001" customHeight="1" x14ac:dyDescent="0.2">
      <c r="A4" s="37" t="s">
        <v>58</v>
      </c>
      <c r="B4" s="37" t="s">
        <v>59</v>
      </c>
      <c r="C4" s="37" t="s">
        <v>60</v>
      </c>
      <c r="D4" s="38" t="s">
        <v>61</v>
      </c>
      <c r="E4" s="38" t="s">
        <v>61</v>
      </c>
      <c r="F4" s="37" t="s">
        <v>62</v>
      </c>
      <c r="G4" s="169" t="s">
        <v>63</v>
      </c>
      <c r="H4" s="170"/>
    </row>
    <row r="5" spans="1:10" s="49" customFormat="1" ht="20.100000000000001" customHeight="1" x14ac:dyDescent="0.2">
      <c r="A5" s="40"/>
      <c r="B5" s="40"/>
      <c r="C5" s="41"/>
      <c r="D5" s="38" t="s">
        <v>65</v>
      </c>
      <c r="E5" s="38" t="s">
        <v>66</v>
      </c>
      <c r="F5" s="37"/>
      <c r="G5" s="37" t="s">
        <v>67</v>
      </c>
      <c r="H5" s="37" t="s">
        <v>68</v>
      </c>
    </row>
    <row r="6" spans="1:10" s="49" customFormat="1" ht="20.100000000000001" customHeight="1" x14ac:dyDescent="0.2">
      <c r="A6" s="44" t="s">
        <v>69</v>
      </c>
      <c r="B6" s="45" t="s">
        <v>86</v>
      </c>
      <c r="C6" s="44" t="s">
        <v>87</v>
      </c>
      <c r="D6" s="57"/>
      <c r="E6" s="57"/>
      <c r="F6" s="67"/>
      <c r="G6" s="59"/>
      <c r="H6" s="59"/>
    </row>
    <row r="7" spans="1:10" ht="20.100000000000001" customHeight="1" x14ac:dyDescent="0.2">
      <c r="A7" s="50"/>
      <c r="B7" s="51"/>
      <c r="C7" s="50"/>
      <c r="D7" s="68">
        <v>42665</v>
      </c>
      <c r="E7" s="68">
        <v>42704</v>
      </c>
      <c r="F7" s="69">
        <v>76.66</v>
      </c>
      <c r="G7" s="70" t="s">
        <v>88</v>
      </c>
      <c r="H7" s="70" t="s">
        <v>89</v>
      </c>
    </row>
    <row r="8" spans="1:10" s="55" customFormat="1" ht="20.100000000000001" customHeight="1" x14ac:dyDescent="0.2">
      <c r="A8" s="61"/>
      <c r="B8" s="71"/>
      <c r="C8" s="61"/>
      <c r="D8" s="52">
        <v>42704</v>
      </c>
      <c r="E8" s="52">
        <v>42734</v>
      </c>
      <c r="F8" s="72">
        <v>173.17</v>
      </c>
      <c r="G8" s="54" t="s">
        <v>89</v>
      </c>
      <c r="H8" s="54" t="s">
        <v>90</v>
      </c>
      <c r="I8" s="55" t="s">
        <v>1414</v>
      </c>
    </row>
    <row r="9" spans="1:10" s="55" customFormat="1" ht="20.100000000000001" customHeight="1" x14ac:dyDescent="0.2">
      <c r="A9" s="61"/>
      <c r="B9" s="71"/>
      <c r="C9" s="61"/>
      <c r="D9" s="52">
        <v>42665</v>
      </c>
      <c r="E9" s="52">
        <v>42740</v>
      </c>
      <c r="F9" s="72">
        <v>0</v>
      </c>
      <c r="G9" s="54" t="s">
        <v>88</v>
      </c>
      <c r="H9" s="54" t="s">
        <v>91</v>
      </c>
      <c r="I9" s="55" t="s">
        <v>1414</v>
      </c>
      <c r="J9" s="55" t="s">
        <v>1414</v>
      </c>
    </row>
    <row r="10" spans="1:10" ht="20.100000000000001" customHeight="1" x14ac:dyDescent="0.2">
      <c r="A10" s="44" t="s">
        <v>69</v>
      </c>
      <c r="B10" s="45" t="s">
        <v>92</v>
      </c>
      <c r="C10" s="44" t="s">
        <v>93</v>
      </c>
      <c r="D10" s="57"/>
      <c r="E10" s="57"/>
      <c r="F10" s="67"/>
      <c r="G10" s="59"/>
      <c r="H10" s="59"/>
    </row>
    <row r="11" spans="1:10" s="55" customFormat="1" ht="20.100000000000001" customHeight="1" x14ac:dyDescent="0.2">
      <c r="A11" s="61"/>
      <c r="B11" s="71"/>
      <c r="C11" s="61"/>
      <c r="D11" s="52">
        <v>42691</v>
      </c>
      <c r="E11" s="52">
        <v>42734</v>
      </c>
      <c r="F11" s="72">
        <v>342.21</v>
      </c>
      <c r="G11" s="54" t="s">
        <v>94</v>
      </c>
      <c r="H11" s="54" t="s">
        <v>95</v>
      </c>
    </row>
    <row r="12" spans="1:10" s="55" customFormat="1" ht="20.100000000000001" customHeight="1" x14ac:dyDescent="0.2">
      <c r="A12" s="61"/>
      <c r="B12" s="71"/>
      <c r="C12" s="61"/>
      <c r="D12" s="52">
        <v>42734</v>
      </c>
      <c r="E12" s="52">
        <v>42765</v>
      </c>
      <c r="F12" s="72">
        <v>72.52</v>
      </c>
      <c r="G12" s="54" t="s">
        <v>95</v>
      </c>
      <c r="H12" s="54" t="s">
        <v>96</v>
      </c>
    </row>
    <row r="13" spans="1:10" s="55" customFormat="1" ht="20.100000000000001" customHeight="1" x14ac:dyDescent="0.2">
      <c r="A13" s="61"/>
      <c r="B13" s="71"/>
      <c r="C13" s="61"/>
      <c r="D13" s="52">
        <v>42765</v>
      </c>
      <c r="E13" s="52">
        <v>42795</v>
      </c>
      <c r="F13" s="72">
        <v>217.56</v>
      </c>
      <c r="G13" s="54" t="s">
        <v>96</v>
      </c>
      <c r="H13" s="54" t="s">
        <v>97</v>
      </c>
    </row>
    <row r="14" spans="1:10" s="49" customFormat="1" ht="20.100000000000001" customHeight="1" x14ac:dyDescent="0.2">
      <c r="A14" s="44" t="s">
        <v>69</v>
      </c>
      <c r="B14" s="45" t="s">
        <v>98</v>
      </c>
      <c r="C14" s="44" t="s">
        <v>99</v>
      </c>
      <c r="D14" s="46"/>
      <c r="E14" s="46"/>
      <c r="F14" s="47"/>
      <c r="G14" s="48"/>
      <c r="H14" s="48"/>
    </row>
    <row r="15" spans="1:10" s="49" customFormat="1" ht="20.100000000000001" customHeight="1" x14ac:dyDescent="0.2">
      <c r="A15" s="44" t="s">
        <v>69</v>
      </c>
      <c r="B15" s="45" t="s">
        <v>70</v>
      </c>
      <c r="C15" s="44" t="s">
        <v>100</v>
      </c>
      <c r="D15" s="46"/>
      <c r="E15" s="46"/>
      <c r="F15" s="47"/>
      <c r="G15" s="48"/>
      <c r="H15" s="48"/>
    </row>
    <row r="16" spans="1:10" s="49" customFormat="1" ht="20.100000000000001" customHeight="1" x14ac:dyDescent="0.2">
      <c r="A16" s="44" t="s">
        <v>69</v>
      </c>
      <c r="B16" s="44" t="s">
        <v>101</v>
      </c>
      <c r="C16" s="44" t="s">
        <v>102</v>
      </c>
      <c r="D16" s="57"/>
      <c r="E16" s="57"/>
      <c r="F16" s="67"/>
      <c r="G16" s="59"/>
      <c r="H16" s="59"/>
    </row>
    <row r="17" spans="1:8" s="55" customFormat="1" ht="20.100000000000001" customHeight="1" x14ac:dyDescent="0.2">
      <c r="A17" s="44" t="s">
        <v>69</v>
      </c>
      <c r="B17" s="45" t="s">
        <v>103</v>
      </c>
      <c r="C17" s="44" t="s">
        <v>104</v>
      </c>
      <c r="D17" s="57"/>
      <c r="E17" s="57"/>
      <c r="F17" s="67"/>
      <c r="G17" s="59"/>
      <c r="H17" s="59"/>
    </row>
    <row r="18" spans="1:8" s="55" customFormat="1" ht="20.100000000000001" customHeight="1" x14ac:dyDescent="0.2">
      <c r="A18" s="44" t="s">
        <v>69</v>
      </c>
      <c r="B18" s="45" t="s">
        <v>105</v>
      </c>
      <c r="C18" s="44" t="s">
        <v>106</v>
      </c>
      <c r="D18" s="57"/>
      <c r="E18" s="57"/>
      <c r="F18" s="67"/>
      <c r="G18" s="59"/>
      <c r="H18" s="59"/>
    </row>
    <row r="19" spans="1:8" s="55" customFormat="1" ht="20.100000000000001" customHeight="1" x14ac:dyDescent="0.2">
      <c r="A19" s="44" t="s">
        <v>69</v>
      </c>
      <c r="B19" s="45" t="s">
        <v>107</v>
      </c>
      <c r="C19" s="44" t="s">
        <v>108</v>
      </c>
      <c r="D19" s="57"/>
      <c r="E19" s="57"/>
      <c r="F19" s="67"/>
      <c r="G19" s="59"/>
      <c r="H19" s="59"/>
    </row>
    <row r="20" spans="1:8" s="55" customFormat="1" ht="20.100000000000001" customHeight="1" x14ac:dyDescent="0.2">
      <c r="A20" s="61"/>
      <c r="B20" s="71"/>
      <c r="C20" s="61"/>
      <c r="D20" s="52">
        <v>42747</v>
      </c>
      <c r="E20" s="52">
        <v>42765</v>
      </c>
      <c r="F20" s="72">
        <v>68.37</v>
      </c>
      <c r="G20" s="54" t="s">
        <v>109</v>
      </c>
      <c r="H20" s="54" t="s">
        <v>110</v>
      </c>
    </row>
    <row r="21" spans="1:8" s="55" customFormat="1" ht="20.100000000000001" customHeight="1" x14ac:dyDescent="0.2">
      <c r="A21" s="61"/>
      <c r="B21" s="71"/>
      <c r="C21" s="61"/>
      <c r="D21" s="52">
        <v>42765</v>
      </c>
      <c r="E21" s="52">
        <v>42795</v>
      </c>
      <c r="F21" s="72">
        <v>26.93</v>
      </c>
      <c r="G21" s="54" t="s">
        <v>110</v>
      </c>
      <c r="H21" s="54" t="s">
        <v>111</v>
      </c>
    </row>
    <row r="22" spans="1:8" s="55" customFormat="1" ht="20.100000000000001" customHeight="1" x14ac:dyDescent="0.2">
      <c r="A22" s="61"/>
      <c r="B22" s="71"/>
      <c r="C22" s="61"/>
      <c r="D22" s="52">
        <v>42795</v>
      </c>
      <c r="E22" s="52">
        <v>42824</v>
      </c>
      <c r="F22" s="72">
        <v>92.2</v>
      </c>
      <c r="G22" s="54" t="s">
        <v>111</v>
      </c>
      <c r="H22" s="54" t="s">
        <v>112</v>
      </c>
    </row>
    <row r="23" spans="1:8" s="55" customFormat="1" ht="20.100000000000001" customHeight="1" x14ac:dyDescent="0.2">
      <c r="A23" s="61"/>
      <c r="B23" s="71"/>
      <c r="C23" s="61"/>
      <c r="D23" s="52">
        <v>42824</v>
      </c>
      <c r="E23" s="52">
        <v>42856</v>
      </c>
      <c r="F23" s="72">
        <v>49.72</v>
      </c>
      <c r="G23" s="54" t="s">
        <v>112</v>
      </c>
      <c r="H23" s="54" t="s">
        <v>113</v>
      </c>
    </row>
    <row r="24" spans="1:8" s="55" customFormat="1" ht="20.100000000000001" customHeight="1" x14ac:dyDescent="0.2">
      <c r="A24" s="61"/>
      <c r="B24" s="71"/>
      <c r="C24" s="61"/>
      <c r="D24" s="52">
        <v>42856</v>
      </c>
      <c r="E24" s="52">
        <v>42861</v>
      </c>
      <c r="F24" s="72">
        <v>9.32</v>
      </c>
      <c r="G24" s="54" t="s">
        <v>113</v>
      </c>
      <c r="H24" s="54" t="s">
        <v>114</v>
      </c>
    </row>
    <row r="25" spans="1:8" s="55" customFormat="1" ht="20.100000000000001" customHeight="1" x14ac:dyDescent="0.2">
      <c r="A25" s="44" t="s">
        <v>69</v>
      </c>
      <c r="B25" s="44" t="s">
        <v>115</v>
      </c>
      <c r="C25" s="44" t="s">
        <v>116</v>
      </c>
      <c r="D25" s="57"/>
      <c r="E25" s="57"/>
      <c r="F25" s="67"/>
      <c r="G25" s="59"/>
      <c r="H25" s="59"/>
    </row>
    <row r="26" spans="1:8" s="55" customFormat="1" ht="20.100000000000001" customHeight="1" x14ac:dyDescent="0.2">
      <c r="A26" s="44" t="s">
        <v>69</v>
      </c>
      <c r="B26" s="44" t="s">
        <v>117</v>
      </c>
      <c r="C26" s="44" t="s">
        <v>118</v>
      </c>
      <c r="D26" s="46"/>
      <c r="E26" s="46"/>
      <c r="F26" s="47"/>
      <c r="G26" s="48"/>
      <c r="H26" s="48"/>
    </row>
    <row r="27" spans="1:8" s="55" customFormat="1" ht="20.100000000000001" customHeight="1" x14ac:dyDescent="0.2">
      <c r="A27" s="44" t="s">
        <v>69</v>
      </c>
      <c r="B27" s="44" t="s">
        <v>119</v>
      </c>
      <c r="C27" s="44" t="s">
        <v>120</v>
      </c>
      <c r="D27" s="57"/>
      <c r="E27" s="57"/>
      <c r="F27" s="67"/>
      <c r="G27" s="59"/>
      <c r="H27" s="59"/>
    </row>
    <row r="28" spans="1:8" s="78" customFormat="1" ht="20.100000000000001" customHeight="1" x14ac:dyDescent="0.2">
      <c r="A28" s="74"/>
      <c r="B28" s="74"/>
      <c r="C28" s="74"/>
      <c r="D28" s="75">
        <v>42486</v>
      </c>
      <c r="E28" s="75">
        <v>42510</v>
      </c>
      <c r="F28" s="76">
        <v>16.57</v>
      </c>
      <c r="G28" s="77" t="s">
        <v>189</v>
      </c>
      <c r="H28" s="77" t="s">
        <v>190</v>
      </c>
    </row>
    <row r="29" spans="1:8" s="55" customFormat="1" ht="20.100000000000001" customHeight="1" x14ac:dyDescent="0.2">
      <c r="A29" s="44" t="s">
        <v>69</v>
      </c>
      <c r="B29" s="44" t="s">
        <v>121</v>
      </c>
      <c r="C29" s="44" t="s">
        <v>122</v>
      </c>
      <c r="D29" s="57"/>
      <c r="E29" s="57"/>
      <c r="F29" s="67"/>
      <c r="G29" s="59"/>
      <c r="H29" s="59"/>
    </row>
    <row r="30" spans="1:8" s="55" customFormat="1" ht="20.100000000000001" customHeight="1" x14ac:dyDescent="0.2">
      <c r="A30" s="44" t="s">
        <v>69</v>
      </c>
      <c r="B30" s="44" t="s">
        <v>123</v>
      </c>
      <c r="C30" s="44" t="s">
        <v>124</v>
      </c>
      <c r="D30" s="57"/>
      <c r="E30" s="57"/>
      <c r="F30" s="67"/>
      <c r="G30" s="59"/>
      <c r="H30" s="59"/>
    </row>
    <row r="31" spans="1:8" s="55" customFormat="1" ht="20.100000000000001" customHeight="1" x14ac:dyDescent="0.2">
      <c r="A31" s="44" t="s">
        <v>69</v>
      </c>
      <c r="B31" s="44" t="s">
        <v>125</v>
      </c>
      <c r="C31" s="44" t="s">
        <v>126</v>
      </c>
      <c r="D31" s="57"/>
      <c r="E31" s="57"/>
      <c r="F31" s="67"/>
      <c r="G31" s="59"/>
      <c r="H31" s="59"/>
    </row>
    <row r="32" spans="1:8" s="55" customFormat="1" ht="20.100000000000001" customHeight="1" x14ac:dyDescent="0.2">
      <c r="A32" s="44" t="s">
        <v>69</v>
      </c>
      <c r="B32" s="45" t="s">
        <v>127</v>
      </c>
      <c r="C32" s="44" t="s">
        <v>128</v>
      </c>
      <c r="D32" s="57"/>
      <c r="E32" s="57"/>
      <c r="F32" s="67"/>
      <c r="G32" s="59"/>
      <c r="H32" s="59"/>
    </row>
    <row r="33" spans="1:8" s="55" customFormat="1" ht="20.100000000000001" customHeight="1" x14ac:dyDescent="0.2">
      <c r="A33" s="44" t="s">
        <v>69</v>
      </c>
      <c r="B33" s="44" t="s">
        <v>129</v>
      </c>
      <c r="C33" s="44" t="s">
        <v>130</v>
      </c>
      <c r="D33" s="57"/>
      <c r="E33" s="57"/>
      <c r="F33" s="67"/>
      <c r="G33" s="59"/>
      <c r="H33" s="59"/>
    </row>
    <row r="34" spans="1:8" s="55" customFormat="1" ht="20.100000000000001" customHeight="1" x14ac:dyDescent="0.2">
      <c r="A34" s="44" t="s">
        <v>69</v>
      </c>
      <c r="B34" s="44" t="s">
        <v>131</v>
      </c>
      <c r="C34" s="44" t="s">
        <v>132</v>
      </c>
      <c r="D34" s="57"/>
      <c r="E34" s="57"/>
      <c r="F34" s="67"/>
      <c r="G34" s="59"/>
      <c r="H34" s="59"/>
    </row>
    <row r="35" spans="1:8" s="55" customFormat="1" ht="20.100000000000001" customHeight="1" x14ac:dyDescent="0.2">
      <c r="A35" s="44" t="s">
        <v>69</v>
      </c>
      <c r="B35" s="44" t="s">
        <v>133</v>
      </c>
      <c r="C35" s="44" t="s">
        <v>134</v>
      </c>
      <c r="D35" s="57"/>
      <c r="E35" s="57"/>
      <c r="F35" s="67"/>
      <c r="G35" s="59"/>
      <c r="H35" s="59"/>
    </row>
    <row r="36" spans="1:8" s="55" customFormat="1" ht="20.100000000000001" customHeight="1" x14ac:dyDescent="0.2">
      <c r="A36" s="44" t="s">
        <v>69</v>
      </c>
      <c r="B36" s="44" t="s">
        <v>135</v>
      </c>
      <c r="C36" s="44" t="s">
        <v>136</v>
      </c>
      <c r="D36" s="57"/>
      <c r="E36" s="57"/>
      <c r="F36" s="67"/>
      <c r="G36" s="59"/>
      <c r="H36" s="59"/>
    </row>
    <row r="37" spans="1:8" s="55" customFormat="1" ht="20.100000000000001" customHeight="1" x14ac:dyDescent="0.2">
      <c r="A37" s="44" t="s">
        <v>69</v>
      </c>
      <c r="B37" s="44" t="s">
        <v>137</v>
      </c>
      <c r="C37" s="44" t="s">
        <v>138</v>
      </c>
      <c r="D37" s="57"/>
      <c r="E37" s="57"/>
      <c r="F37" s="67"/>
      <c r="G37" s="59"/>
      <c r="H37" s="59"/>
    </row>
    <row r="38" spans="1:8" s="55" customFormat="1" ht="20.100000000000001" customHeight="1" x14ac:dyDescent="0.2">
      <c r="A38" s="44" t="s">
        <v>69</v>
      </c>
      <c r="B38" s="44" t="s">
        <v>139</v>
      </c>
      <c r="C38" s="44" t="s">
        <v>116</v>
      </c>
      <c r="D38" s="57"/>
      <c r="E38" s="57"/>
      <c r="F38" s="67"/>
      <c r="G38" s="59"/>
      <c r="H38" s="59"/>
    </row>
    <row r="39" spans="1:8" s="55" customFormat="1" ht="20.100000000000001" customHeight="1" x14ac:dyDescent="0.2">
      <c r="A39" s="50"/>
      <c r="B39" s="50"/>
      <c r="C39" s="50"/>
      <c r="D39" s="52">
        <v>42328</v>
      </c>
      <c r="E39" s="52">
        <v>42607</v>
      </c>
      <c r="F39" s="72">
        <v>34.15</v>
      </c>
      <c r="G39" s="54" t="s">
        <v>140</v>
      </c>
      <c r="H39" s="54" t="s">
        <v>141</v>
      </c>
    </row>
    <row r="40" spans="1:8" s="55" customFormat="1" ht="20.100000000000001" customHeight="1" x14ac:dyDescent="0.2">
      <c r="A40" s="44" t="s">
        <v>69</v>
      </c>
      <c r="B40" s="44" t="s">
        <v>142</v>
      </c>
      <c r="C40" s="44" t="s">
        <v>143</v>
      </c>
      <c r="D40" s="57"/>
      <c r="E40" s="57"/>
      <c r="F40" s="67"/>
      <c r="G40" s="59"/>
      <c r="H40" s="59"/>
    </row>
    <row r="41" spans="1:8" s="55" customFormat="1" ht="20.100000000000001" customHeight="1" x14ac:dyDescent="0.2">
      <c r="A41" s="44" t="s">
        <v>69</v>
      </c>
      <c r="B41" s="44" t="s">
        <v>144</v>
      </c>
      <c r="C41" s="44" t="s">
        <v>145</v>
      </c>
      <c r="D41" s="46"/>
      <c r="E41" s="46"/>
      <c r="F41" s="47"/>
      <c r="G41" s="48"/>
      <c r="H41" s="48"/>
    </row>
    <row r="42" spans="1:8" s="55" customFormat="1" ht="20.100000000000001" customHeight="1" x14ac:dyDescent="0.2">
      <c r="A42" s="44" t="s">
        <v>69</v>
      </c>
      <c r="B42" s="44" t="s">
        <v>146</v>
      </c>
      <c r="C42" s="44" t="s">
        <v>147</v>
      </c>
      <c r="D42" s="57"/>
      <c r="E42" s="57"/>
      <c r="F42" s="67"/>
      <c r="G42" s="59"/>
      <c r="H42" s="59"/>
    </row>
    <row r="43" spans="1:8" s="55" customFormat="1" ht="20.100000000000001" customHeight="1" x14ac:dyDescent="0.2">
      <c r="A43" s="44" t="s">
        <v>69</v>
      </c>
      <c r="B43" s="44" t="s">
        <v>148</v>
      </c>
      <c r="C43" s="44" t="s">
        <v>149</v>
      </c>
      <c r="D43" s="57"/>
      <c r="E43" s="57"/>
      <c r="F43" s="67"/>
      <c r="G43" s="59"/>
      <c r="H43" s="59"/>
    </row>
    <row r="44" spans="1:8" s="55" customFormat="1" ht="20.100000000000001" customHeight="1" x14ac:dyDescent="0.2">
      <c r="A44" s="44" t="s">
        <v>69</v>
      </c>
      <c r="B44" s="44" t="s">
        <v>150</v>
      </c>
      <c r="C44" s="44" t="s">
        <v>151</v>
      </c>
      <c r="D44" s="46"/>
      <c r="E44" s="46"/>
      <c r="F44" s="47"/>
      <c r="G44" s="48"/>
      <c r="H44" s="48"/>
    </row>
    <row r="45" spans="1:8" s="55" customFormat="1" ht="20.100000000000001" customHeight="1" x14ac:dyDescent="0.2">
      <c r="A45" s="44" t="s">
        <v>69</v>
      </c>
      <c r="B45" s="44" t="s">
        <v>152</v>
      </c>
      <c r="C45" s="44" t="s">
        <v>153</v>
      </c>
      <c r="D45" s="57"/>
      <c r="E45" s="57"/>
      <c r="F45" s="67"/>
      <c r="G45" s="59"/>
      <c r="H45" s="59"/>
    </row>
    <row r="46" spans="1:8" s="55" customFormat="1" ht="20.100000000000001" customHeight="1" x14ac:dyDescent="0.2">
      <c r="A46" s="44" t="s">
        <v>69</v>
      </c>
      <c r="B46" s="44" t="s">
        <v>154</v>
      </c>
      <c r="C46" s="44" t="s">
        <v>155</v>
      </c>
      <c r="D46" s="57"/>
      <c r="E46" s="57"/>
      <c r="F46" s="67"/>
      <c r="G46" s="59"/>
      <c r="H46" s="59"/>
    </row>
    <row r="47" spans="1:8" s="55" customFormat="1" ht="20.100000000000001" customHeight="1" x14ac:dyDescent="0.2">
      <c r="A47" s="44" t="s">
        <v>69</v>
      </c>
      <c r="B47" s="44" t="s">
        <v>156</v>
      </c>
      <c r="C47" s="44" t="s">
        <v>157</v>
      </c>
      <c r="D47" s="46"/>
      <c r="E47" s="46"/>
      <c r="F47" s="47"/>
      <c r="G47" s="48"/>
      <c r="H47" s="48"/>
    </row>
    <row r="48" spans="1:8" s="55" customFormat="1" ht="20.100000000000001" customHeight="1" x14ac:dyDescent="0.2">
      <c r="A48" s="44" t="s">
        <v>69</v>
      </c>
      <c r="B48" s="44" t="s">
        <v>158</v>
      </c>
      <c r="C48" s="44" t="s">
        <v>87</v>
      </c>
      <c r="D48" s="46"/>
      <c r="E48" s="46"/>
      <c r="F48" s="47"/>
      <c r="G48" s="48"/>
      <c r="H48" s="48"/>
    </row>
    <row r="49" spans="1:9" s="78" customFormat="1" ht="20.100000000000001" customHeight="1" x14ac:dyDescent="0.2">
      <c r="A49" s="74"/>
      <c r="B49" s="74"/>
      <c r="C49" s="74"/>
      <c r="D49" s="75">
        <v>42486</v>
      </c>
      <c r="E49" s="75">
        <v>42521</v>
      </c>
      <c r="F49" s="76">
        <v>35.22</v>
      </c>
      <c r="G49" s="77" t="s">
        <v>88</v>
      </c>
      <c r="H49" s="77" t="s">
        <v>191</v>
      </c>
    </row>
    <row r="50" spans="1:9" s="78" customFormat="1" ht="20.100000000000001" customHeight="1" x14ac:dyDescent="0.2">
      <c r="A50" s="74"/>
      <c r="B50" s="74"/>
      <c r="C50" s="74"/>
      <c r="D50" s="75">
        <v>42486</v>
      </c>
      <c r="E50" s="75">
        <v>42550</v>
      </c>
      <c r="F50" s="76">
        <v>0</v>
      </c>
      <c r="G50" s="77" t="s">
        <v>88</v>
      </c>
      <c r="H50" s="77" t="s">
        <v>88</v>
      </c>
      <c r="I50" s="78" t="s">
        <v>1414</v>
      </c>
    </row>
    <row r="51" spans="1:9" s="55" customFormat="1" ht="20.100000000000001" customHeight="1" x14ac:dyDescent="0.2">
      <c r="A51" s="50"/>
      <c r="B51" s="50"/>
      <c r="C51" s="50"/>
      <c r="D51" s="52">
        <v>42550</v>
      </c>
      <c r="E51" s="52">
        <v>42580</v>
      </c>
      <c r="F51" s="72">
        <v>10.36</v>
      </c>
      <c r="G51" s="54" t="s">
        <v>88</v>
      </c>
      <c r="H51" s="54" t="s">
        <v>159</v>
      </c>
    </row>
    <row r="52" spans="1:9" s="55" customFormat="1" ht="20.100000000000001" customHeight="1" x14ac:dyDescent="0.2">
      <c r="A52" s="50"/>
      <c r="B52" s="50"/>
      <c r="C52" s="50"/>
      <c r="D52" s="52">
        <v>42580</v>
      </c>
      <c r="E52" s="52">
        <v>42611</v>
      </c>
      <c r="F52" s="72">
        <v>10.35</v>
      </c>
      <c r="G52" s="54" t="s">
        <v>159</v>
      </c>
      <c r="H52" s="54" t="s">
        <v>160</v>
      </c>
    </row>
    <row r="53" spans="1:9" s="55" customFormat="1" ht="20.100000000000001" customHeight="1" x14ac:dyDescent="0.2">
      <c r="A53" s="50"/>
      <c r="B53" s="50"/>
      <c r="C53" s="50"/>
      <c r="D53" s="52">
        <v>42550</v>
      </c>
      <c r="E53" s="52">
        <v>42635</v>
      </c>
      <c r="F53" s="72">
        <v>0</v>
      </c>
      <c r="G53" s="54" t="s">
        <v>88</v>
      </c>
      <c r="H53" s="54" t="s">
        <v>91</v>
      </c>
      <c r="I53" s="55" t="s">
        <v>1414</v>
      </c>
    </row>
    <row r="54" spans="1:9" s="55" customFormat="1" ht="20.100000000000001" customHeight="1" x14ac:dyDescent="0.2">
      <c r="A54" s="44" t="s">
        <v>69</v>
      </c>
      <c r="B54" s="44" t="s">
        <v>161</v>
      </c>
      <c r="C54" s="44" t="s">
        <v>162</v>
      </c>
      <c r="D54" s="57"/>
      <c r="E54" s="57"/>
      <c r="F54" s="67"/>
      <c r="G54" s="59"/>
      <c r="H54" s="59"/>
    </row>
    <row r="55" spans="1:9" s="55" customFormat="1" ht="20.100000000000001" customHeight="1" x14ac:dyDescent="0.2">
      <c r="A55" s="44" t="s">
        <v>69</v>
      </c>
      <c r="B55" s="44" t="s">
        <v>163</v>
      </c>
      <c r="C55" s="44" t="s">
        <v>164</v>
      </c>
      <c r="D55" s="57"/>
      <c r="E55" s="57"/>
      <c r="F55" s="67"/>
      <c r="G55" s="59"/>
      <c r="H55" s="59"/>
    </row>
    <row r="56" spans="1:9" s="55" customFormat="1" ht="20.100000000000001" customHeight="1" x14ac:dyDescent="0.2">
      <c r="A56" s="44" t="s">
        <v>69</v>
      </c>
      <c r="B56" s="44" t="s">
        <v>165</v>
      </c>
      <c r="C56" s="44" t="s">
        <v>102</v>
      </c>
      <c r="D56" s="57"/>
      <c r="E56" s="57"/>
      <c r="F56" s="67"/>
      <c r="G56" s="59"/>
      <c r="H56" s="59"/>
    </row>
    <row r="57" spans="1:9" s="55" customFormat="1" ht="20.100000000000001" customHeight="1" x14ac:dyDescent="0.2">
      <c r="A57" s="44" t="s">
        <v>69</v>
      </c>
      <c r="B57" s="44" t="s">
        <v>166</v>
      </c>
      <c r="C57" s="44" t="s">
        <v>167</v>
      </c>
      <c r="D57" s="57"/>
      <c r="E57" s="57"/>
      <c r="F57" s="67"/>
      <c r="G57" s="59"/>
      <c r="H57" s="59"/>
    </row>
    <row r="58" spans="1:9" s="55" customFormat="1" ht="20.100000000000001" customHeight="1" x14ac:dyDescent="0.2">
      <c r="A58" s="44" t="s">
        <v>69</v>
      </c>
      <c r="B58" s="44" t="s">
        <v>168</v>
      </c>
      <c r="C58" s="44" t="s">
        <v>169</v>
      </c>
      <c r="D58" s="46"/>
      <c r="E58" s="46"/>
      <c r="F58" s="47"/>
      <c r="G58" s="48"/>
      <c r="H58" s="48"/>
    </row>
    <row r="59" spans="1:9" s="55" customFormat="1" ht="20.100000000000001" customHeight="1" x14ac:dyDescent="0.2">
      <c r="A59" s="44" t="s">
        <v>69</v>
      </c>
      <c r="B59" s="44" t="s">
        <v>170</v>
      </c>
      <c r="C59" s="44" t="s">
        <v>171</v>
      </c>
      <c r="D59" s="57"/>
      <c r="E59" s="57"/>
      <c r="F59" s="67"/>
      <c r="G59" s="59"/>
      <c r="H59" s="59"/>
    </row>
    <row r="60" spans="1:9" s="55" customFormat="1" ht="20.100000000000001" customHeight="1" x14ac:dyDescent="0.2">
      <c r="A60" s="44" t="s">
        <v>69</v>
      </c>
      <c r="B60" s="44" t="s">
        <v>172</v>
      </c>
      <c r="C60" s="44" t="s">
        <v>171</v>
      </c>
      <c r="D60" s="57"/>
      <c r="E60" s="57"/>
      <c r="F60" s="67"/>
      <c r="G60" s="59"/>
      <c r="H60" s="59"/>
    </row>
    <row r="61" spans="1:9" s="55" customFormat="1" ht="20.100000000000001" customHeight="1" x14ac:dyDescent="0.2">
      <c r="A61" s="44" t="s">
        <v>69</v>
      </c>
      <c r="B61" s="44" t="s">
        <v>173</v>
      </c>
      <c r="C61" s="44" t="s">
        <v>174</v>
      </c>
      <c r="D61" s="57"/>
      <c r="E61" s="57"/>
      <c r="F61" s="67"/>
      <c r="G61" s="59"/>
      <c r="H61" s="59"/>
    </row>
    <row r="62" spans="1:9" s="55" customFormat="1" ht="20.100000000000001" customHeight="1" x14ac:dyDescent="0.2">
      <c r="A62" s="44" t="s">
        <v>69</v>
      </c>
      <c r="B62" s="44" t="s">
        <v>175</v>
      </c>
      <c r="C62" s="44" t="s">
        <v>176</v>
      </c>
      <c r="D62" s="46"/>
      <c r="E62" s="46"/>
      <c r="F62" s="47"/>
      <c r="G62" s="48"/>
      <c r="H62" s="48"/>
    </row>
    <row r="63" spans="1:9" s="55" customFormat="1" ht="20.100000000000001" customHeight="1" x14ac:dyDescent="0.2">
      <c r="A63" s="44" t="s">
        <v>69</v>
      </c>
      <c r="B63" s="44" t="s">
        <v>177</v>
      </c>
      <c r="C63" s="73" t="s">
        <v>178</v>
      </c>
      <c r="D63" s="57"/>
      <c r="E63" s="57"/>
      <c r="F63" s="67"/>
      <c r="G63" s="59"/>
      <c r="H63" s="59"/>
    </row>
    <row r="64" spans="1:9" s="55" customFormat="1" ht="20.100000000000001" customHeight="1" x14ac:dyDescent="0.2">
      <c r="A64" s="44" t="s">
        <v>69</v>
      </c>
      <c r="B64" s="44" t="s">
        <v>179</v>
      </c>
      <c r="C64" s="44" t="s">
        <v>180</v>
      </c>
      <c r="D64" s="46"/>
      <c r="E64" s="46"/>
      <c r="F64" s="47"/>
      <c r="G64" s="48"/>
      <c r="H64" s="48"/>
    </row>
    <row r="65" spans="1:8" s="55" customFormat="1" ht="20.100000000000001" customHeight="1" x14ac:dyDescent="0.2">
      <c r="A65" s="44" t="s">
        <v>69</v>
      </c>
      <c r="B65" s="44" t="s">
        <v>181</v>
      </c>
      <c r="C65" s="44" t="s">
        <v>182</v>
      </c>
      <c r="D65" s="57"/>
      <c r="E65" s="57"/>
      <c r="F65" s="67"/>
      <c r="G65" s="59"/>
      <c r="H65" s="59"/>
    </row>
    <row r="66" spans="1:8" s="55" customFormat="1" ht="20.100000000000001" customHeight="1" x14ac:dyDescent="0.2">
      <c r="A66" s="44" t="s">
        <v>69</v>
      </c>
      <c r="B66" s="44" t="s">
        <v>183</v>
      </c>
      <c r="C66" s="44" t="s">
        <v>106</v>
      </c>
      <c r="D66" s="46"/>
      <c r="E66" s="46"/>
      <c r="F66" s="47"/>
      <c r="G66" s="48"/>
      <c r="H66" s="48"/>
    </row>
    <row r="67" spans="1:8" s="55" customFormat="1" ht="20.100000000000001" customHeight="1" x14ac:dyDescent="0.2">
      <c r="A67" s="44" t="s">
        <v>69</v>
      </c>
      <c r="B67" s="44" t="s">
        <v>184</v>
      </c>
      <c r="C67" s="44" t="s">
        <v>185</v>
      </c>
      <c r="D67" s="57"/>
      <c r="E67" s="57"/>
      <c r="F67" s="67"/>
      <c r="G67" s="59"/>
      <c r="H67" s="59"/>
    </row>
    <row r="68" spans="1:8" s="55" customFormat="1" ht="20.100000000000001" customHeight="1" x14ac:dyDescent="0.2">
      <c r="A68" s="44" t="s">
        <v>69</v>
      </c>
      <c r="B68" s="44" t="s">
        <v>186</v>
      </c>
      <c r="C68" s="44" t="s">
        <v>116</v>
      </c>
      <c r="D68" s="57"/>
      <c r="E68" s="57"/>
      <c r="F68" s="67"/>
      <c r="G68" s="59"/>
      <c r="H68" s="59"/>
    </row>
    <row r="69" spans="1:8" s="55" customFormat="1" ht="20.100000000000001" customHeight="1" x14ac:dyDescent="0.2">
      <c r="A69" s="44" t="s">
        <v>69</v>
      </c>
      <c r="B69" s="44" t="s">
        <v>187</v>
      </c>
      <c r="C69" s="44" t="s">
        <v>188</v>
      </c>
      <c r="D69" s="57"/>
      <c r="E69" s="57"/>
      <c r="F69" s="67"/>
      <c r="G69" s="59"/>
      <c r="H69" s="59"/>
    </row>
    <row r="71" spans="1:8" ht="20.100000000000001" customHeight="1" x14ac:dyDescent="0.2">
      <c r="F71" s="64" t="s">
        <v>1414</v>
      </c>
    </row>
  </sheetData>
  <mergeCells count="4">
    <mergeCell ref="A1:H1"/>
    <mergeCell ref="A2:H2"/>
    <mergeCell ref="F3:H3"/>
    <mergeCell ref="G4:H4"/>
  </mergeCells>
  <pageMargins left="0.75" right="0.75" top="1" bottom="1" header="0.5" footer="0.5"/>
  <pageSetup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43"/>
  <sheetViews>
    <sheetView topLeftCell="G1" zoomScaleNormal="100" workbookViewId="0">
      <pane ySplit="5" topLeftCell="A142" activePane="bottomLeft" state="frozen"/>
      <selection pane="bottomLeft" activeCell="I3" sqref="I3:L243"/>
    </sheetView>
  </sheetViews>
  <sheetFormatPr defaultRowHeight="20.100000000000001" customHeight="1" x14ac:dyDescent="0.2"/>
  <cols>
    <col min="1" max="1" width="19" style="62" bestFit="1" customWidth="1"/>
    <col min="2" max="2" width="21" style="62" bestFit="1" customWidth="1"/>
    <col min="3" max="3" width="28.42578125" style="62" bestFit="1" customWidth="1"/>
    <col min="4" max="5" width="13.42578125" style="63" bestFit="1" customWidth="1"/>
    <col min="6" max="6" width="13.5703125" style="64" bestFit="1" customWidth="1"/>
    <col min="7" max="7" width="12.85546875" style="65" bestFit="1" customWidth="1"/>
    <col min="8" max="8" width="11.42578125" style="65" customWidth="1"/>
    <col min="9" max="252" width="9.140625" style="56"/>
    <col min="253" max="253" width="19" style="56" bestFit="1" customWidth="1"/>
    <col min="254" max="254" width="21" style="56" bestFit="1" customWidth="1"/>
    <col min="255" max="255" width="28.42578125" style="56" bestFit="1" customWidth="1"/>
    <col min="256" max="257" width="13.42578125" style="56" bestFit="1" customWidth="1"/>
    <col min="258" max="258" width="13.5703125" style="56" bestFit="1" customWidth="1"/>
    <col min="259" max="259" width="12.85546875" style="56" bestFit="1" customWidth="1"/>
    <col min="260" max="260" width="11.42578125" style="56" customWidth="1"/>
    <col min="261" max="261" width="13.85546875" style="56" bestFit="1" customWidth="1"/>
    <col min="262" max="262" width="10.85546875" style="56" bestFit="1" customWidth="1"/>
    <col min="263" max="508" width="9.140625" style="56"/>
    <col min="509" max="509" width="19" style="56" bestFit="1" customWidth="1"/>
    <col min="510" max="510" width="21" style="56" bestFit="1" customWidth="1"/>
    <col min="511" max="511" width="28.42578125" style="56" bestFit="1" customWidth="1"/>
    <col min="512" max="513" width="13.42578125" style="56" bestFit="1" customWidth="1"/>
    <col min="514" max="514" width="13.5703125" style="56" bestFit="1" customWidth="1"/>
    <col min="515" max="515" width="12.85546875" style="56" bestFit="1" customWidth="1"/>
    <col min="516" max="516" width="11.42578125" style="56" customWidth="1"/>
    <col min="517" max="517" width="13.85546875" style="56" bestFit="1" customWidth="1"/>
    <col min="518" max="518" width="10.85546875" style="56" bestFit="1" customWidth="1"/>
    <col min="519" max="764" width="9.140625" style="56"/>
    <col min="765" max="765" width="19" style="56" bestFit="1" customWidth="1"/>
    <col min="766" max="766" width="21" style="56" bestFit="1" customWidth="1"/>
    <col min="767" max="767" width="28.42578125" style="56" bestFit="1" customWidth="1"/>
    <col min="768" max="769" width="13.42578125" style="56" bestFit="1" customWidth="1"/>
    <col min="770" max="770" width="13.5703125" style="56" bestFit="1" customWidth="1"/>
    <col min="771" max="771" width="12.85546875" style="56" bestFit="1" customWidth="1"/>
    <col min="772" max="772" width="11.42578125" style="56" customWidth="1"/>
    <col min="773" max="773" width="13.85546875" style="56" bestFit="1" customWidth="1"/>
    <col min="774" max="774" width="10.85546875" style="56" bestFit="1" customWidth="1"/>
    <col min="775" max="1020" width="9.140625" style="56"/>
    <col min="1021" max="1021" width="19" style="56" bestFit="1" customWidth="1"/>
    <col min="1022" max="1022" width="21" style="56" bestFit="1" customWidth="1"/>
    <col min="1023" max="1023" width="28.42578125" style="56" bestFit="1" customWidth="1"/>
    <col min="1024" max="1025" width="13.42578125" style="56" bestFit="1" customWidth="1"/>
    <col min="1026" max="1026" width="13.5703125" style="56" bestFit="1" customWidth="1"/>
    <col min="1027" max="1027" width="12.85546875" style="56" bestFit="1" customWidth="1"/>
    <col min="1028" max="1028" width="11.42578125" style="56" customWidth="1"/>
    <col min="1029" max="1029" width="13.85546875" style="56" bestFit="1" customWidth="1"/>
    <col min="1030" max="1030" width="10.85546875" style="56" bestFit="1" customWidth="1"/>
    <col min="1031" max="1276" width="9.140625" style="56"/>
    <col min="1277" max="1277" width="19" style="56" bestFit="1" customWidth="1"/>
    <col min="1278" max="1278" width="21" style="56" bestFit="1" customWidth="1"/>
    <col min="1279" max="1279" width="28.42578125" style="56" bestFit="1" customWidth="1"/>
    <col min="1280" max="1281" width="13.42578125" style="56" bestFit="1" customWidth="1"/>
    <col min="1282" max="1282" width="13.5703125" style="56" bestFit="1" customWidth="1"/>
    <col min="1283" max="1283" width="12.85546875" style="56" bestFit="1" customWidth="1"/>
    <col min="1284" max="1284" width="11.42578125" style="56" customWidth="1"/>
    <col min="1285" max="1285" width="13.85546875" style="56" bestFit="1" customWidth="1"/>
    <col min="1286" max="1286" width="10.85546875" style="56" bestFit="1" customWidth="1"/>
    <col min="1287" max="1532" width="9.140625" style="56"/>
    <col min="1533" max="1533" width="19" style="56" bestFit="1" customWidth="1"/>
    <col min="1534" max="1534" width="21" style="56" bestFit="1" customWidth="1"/>
    <col min="1535" max="1535" width="28.42578125" style="56" bestFit="1" customWidth="1"/>
    <col min="1536" max="1537" width="13.42578125" style="56" bestFit="1" customWidth="1"/>
    <col min="1538" max="1538" width="13.5703125" style="56" bestFit="1" customWidth="1"/>
    <col min="1539" max="1539" width="12.85546875" style="56" bestFit="1" customWidth="1"/>
    <col min="1540" max="1540" width="11.42578125" style="56" customWidth="1"/>
    <col min="1541" max="1541" width="13.85546875" style="56" bestFit="1" customWidth="1"/>
    <col min="1542" max="1542" width="10.85546875" style="56" bestFit="1" customWidth="1"/>
    <col min="1543" max="1788" width="9.140625" style="56"/>
    <col min="1789" max="1789" width="19" style="56" bestFit="1" customWidth="1"/>
    <col min="1790" max="1790" width="21" style="56" bestFit="1" customWidth="1"/>
    <col min="1791" max="1791" width="28.42578125" style="56" bestFit="1" customWidth="1"/>
    <col min="1792" max="1793" width="13.42578125" style="56" bestFit="1" customWidth="1"/>
    <col min="1794" max="1794" width="13.5703125" style="56" bestFit="1" customWidth="1"/>
    <col min="1795" max="1795" width="12.85546875" style="56" bestFit="1" customWidth="1"/>
    <col min="1796" max="1796" width="11.42578125" style="56" customWidth="1"/>
    <col min="1797" max="1797" width="13.85546875" style="56" bestFit="1" customWidth="1"/>
    <col min="1798" max="1798" width="10.85546875" style="56" bestFit="1" customWidth="1"/>
    <col min="1799" max="2044" width="9.140625" style="56"/>
    <col min="2045" max="2045" width="19" style="56" bestFit="1" customWidth="1"/>
    <col min="2046" max="2046" width="21" style="56" bestFit="1" customWidth="1"/>
    <col min="2047" max="2047" width="28.42578125" style="56" bestFit="1" customWidth="1"/>
    <col min="2048" max="2049" width="13.42578125" style="56" bestFit="1" customWidth="1"/>
    <col min="2050" max="2050" width="13.5703125" style="56" bestFit="1" customWidth="1"/>
    <col min="2051" max="2051" width="12.85546875" style="56" bestFit="1" customWidth="1"/>
    <col min="2052" max="2052" width="11.42578125" style="56" customWidth="1"/>
    <col min="2053" max="2053" width="13.85546875" style="56" bestFit="1" customWidth="1"/>
    <col min="2054" max="2054" width="10.85546875" style="56" bestFit="1" customWidth="1"/>
    <col min="2055" max="2300" width="9.140625" style="56"/>
    <col min="2301" max="2301" width="19" style="56" bestFit="1" customWidth="1"/>
    <col min="2302" max="2302" width="21" style="56" bestFit="1" customWidth="1"/>
    <col min="2303" max="2303" width="28.42578125" style="56" bestFit="1" customWidth="1"/>
    <col min="2304" max="2305" width="13.42578125" style="56" bestFit="1" customWidth="1"/>
    <col min="2306" max="2306" width="13.5703125" style="56" bestFit="1" customWidth="1"/>
    <col min="2307" max="2307" width="12.85546875" style="56" bestFit="1" customWidth="1"/>
    <col min="2308" max="2308" width="11.42578125" style="56" customWidth="1"/>
    <col min="2309" max="2309" width="13.85546875" style="56" bestFit="1" customWidth="1"/>
    <col min="2310" max="2310" width="10.85546875" style="56" bestFit="1" customWidth="1"/>
    <col min="2311" max="2556" width="9.140625" style="56"/>
    <col min="2557" max="2557" width="19" style="56" bestFit="1" customWidth="1"/>
    <col min="2558" max="2558" width="21" style="56" bestFit="1" customWidth="1"/>
    <col min="2559" max="2559" width="28.42578125" style="56" bestFit="1" customWidth="1"/>
    <col min="2560" max="2561" width="13.42578125" style="56" bestFit="1" customWidth="1"/>
    <col min="2562" max="2562" width="13.5703125" style="56" bestFit="1" customWidth="1"/>
    <col min="2563" max="2563" width="12.85546875" style="56" bestFit="1" customWidth="1"/>
    <col min="2564" max="2564" width="11.42578125" style="56" customWidth="1"/>
    <col min="2565" max="2565" width="13.85546875" style="56" bestFit="1" customWidth="1"/>
    <col min="2566" max="2566" width="10.85546875" style="56" bestFit="1" customWidth="1"/>
    <col min="2567" max="2812" width="9.140625" style="56"/>
    <col min="2813" max="2813" width="19" style="56" bestFit="1" customWidth="1"/>
    <col min="2814" max="2814" width="21" style="56" bestFit="1" customWidth="1"/>
    <col min="2815" max="2815" width="28.42578125" style="56" bestFit="1" customWidth="1"/>
    <col min="2816" max="2817" width="13.42578125" style="56" bestFit="1" customWidth="1"/>
    <col min="2818" max="2818" width="13.5703125" style="56" bestFit="1" customWidth="1"/>
    <col min="2819" max="2819" width="12.85546875" style="56" bestFit="1" customWidth="1"/>
    <col min="2820" max="2820" width="11.42578125" style="56" customWidth="1"/>
    <col min="2821" max="2821" width="13.85546875" style="56" bestFit="1" customWidth="1"/>
    <col min="2822" max="2822" width="10.85546875" style="56" bestFit="1" customWidth="1"/>
    <col min="2823" max="3068" width="9.140625" style="56"/>
    <col min="3069" max="3069" width="19" style="56" bestFit="1" customWidth="1"/>
    <col min="3070" max="3070" width="21" style="56" bestFit="1" customWidth="1"/>
    <col min="3071" max="3071" width="28.42578125" style="56" bestFit="1" customWidth="1"/>
    <col min="3072" max="3073" width="13.42578125" style="56" bestFit="1" customWidth="1"/>
    <col min="3074" max="3074" width="13.5703125" style="56" bestFit="1" customWidth="1"/>
    <col min="3075" max="3075" width="12.85546875" style="56" bestFit="1" customWidth="1"/>
    <col min="3076" max="3076" width="11.42578125" style="56" customWidth="1"/>
    <col min="3077" max="3077" width="13.85546875" style="56" bestFit="1" customWidth="1"/>
    <col min="3078" max="3078" width="10.85546875" style="56" bestFit="1" customWidth="1"/>
    <col min="3079" max="3324" width="9.140625" style="56"/>
    <col min="3325" max="3325" width="19" style="56" bestFit="1" customWidth="1"/>
    <col min="3326" max="3326" width="21" style="56" bestFit="1" customWidth="1"/>
    <col min="3327" max="3327" width="28.42578125" style="56" bestFit="1" customWidth="1"/>
    <col min="3328" max="3329" width="13.42578125" style="56" bestFit="1" customWidth="1"/>
    <col min="3330" max="3330" width="13.5703125" style="56" bestFit="1" customWidth="1"/>
    <col min="3331" max="3331" width="12.85546875" style="56" bestFit="1" customWidth="1"/>
    <col min="3332" max="3332" width="11.42578125" style="56" customWidth="1"/>
    <col min="3333" max="3333" width="13.85546875" style="56" bestFit="1" customWidth="1"/>
    <col min="3334" max="3334" width="10.85546875" style="56" bestFit="1" customWidth="1"/>
    <col min="3335" max="3580" width="9.140625" style="56"/>
    <col min="3581" max="3581" width="19" style="56" bestFit="1" customWidth="1"/>
    <col min="3582" max="3582" width="21" style="56" bestFit="1" customWidth="1"/>
    <col min="3583" max="3583" width="28.42578125" style="56" bestFit="1" customWidth="1"/>
    <col min="3584" max="3585" width="13.42578125" style="56" bestFit="1" customWidth="1"/>
    <col min="3586" max="3586" width="13.5703125" style="56" bestFit="1" customWidth="1"/>
    <col min="3587" max="3587" width="12.85546875" style="56" bestFit="1" customWidth="1"/>
    <col min="3588" max="3588" width="11.42578125" style="56" customWidth="1"/>
    <col min="3589" max="3589" width="13.85546875" style="56" bestFit="1" customWidth="1"/>
    <col min="3590" max="3590" width="10.85546875" style="56" bestFit="1" customWidth="1"/>
    <col min="3591" max="3836" width="9.140625" style="56"/>
    <col min="3837" max="3837" width="19" style="56" bestFit="1" customWidth="1"/>
    <col min="3838" max="3838" width="21" style="56" bestFit="1" customWidth="1"/>
    <col min="3839" max="3839" width="28.42578125" style="56" bestFit="1" customWidth="1"/>
    <col min="3840" max="3841" width="13.42578125" style="56" bestFit="1" customWidth="1"/>
    <col min="3842" max="3842" width="13.5703125" style="56" bestFit="1" customWidth="1"/>
    <col min="3843" max="3843" width="12.85546875" style="56" bestFit="1" customWidth="1"/>
    <col min="3844" max="3844" width="11.42578125" style="56" customWidth="1"/>
    <col min="3845" max="3845" width="13.85546875" style="56" bestFit="1" customWidth="1"/>
    <col min="3846" max="3846" width="10.85546875" style="56" bestFit="1" customWidth="1"/>
    <col min="3847" max="4092" width="9.140625" style="56"/>
    <col min="4093" max="4093" width="19" style="56" bestFit="1" customWidth="1"/>
    <col min="4094" max="4094" width="21" style="56" bestFit="1" customWidth="1"/>
    <col min="4095" max="4095" width="28.42578125" style="56" bestFit="1" customWidth="1"/>
    <col min="4096" max="4097" width="13.42578125" style="56" bestFit="1" customWidth="1"/>
    <col min="4098" max="4098" width="13.5703125" style="56" bestFit="1" customWidth="1"/>
    <col min="4099" max="4099" width="12.85546875" style="56" bestFit="1" customWidth="1"/>
    <col min="4100" max="4100" width="11.42578125" style="56" customWidth="1"/>
    <col min="4101" max="4101" width="13.85546875" style="56" bestFit="1" customWidth="1"/>
    <col min="4102" max="4102" width="10.85546875" style="56" bestFit="1" customWidth="1"/>
    <col min="4103" max="4348" width="9.140625" style="56"/>
    <col min="4349" max="4349" width="19" style="56" bestFit="1" customWidth="1"/>
    <col min="4350" max="4350" width="21" style="56" bestFit="1" customWidth="1"/>
    <col min="4351" max="4351" width="28.42578125" style="56" bestFit="1" customWidth="1"/>
    <col min="4352" max="4353" width="13.42578125" style="56" bestFit="1" customWidth="1"/>
    <col min="4354" max="4354" width="13.5703125" style="56" bestFit="1" customWidth="1"/>
    <col min="4355" max="4355" width="12.85546875" style="56" bestFit="1" customWidth="1"/>
    <col min="4356" max="4356" width="11.42578125" style="56" customWidth="1"/>
    <col min="4357" max="4357" width="13.85546875" style="56" bestFit="1" customWidth="1"/>
    <col min="4358" max="4358" width="10.85546875" style="56" bestFit="1" customWidth="1"/>
    <col min="4359" max="4604" width="9.140625" style="56"/>
    <col min="4605" max="4605" width="19" style="56" bestFit="1" customWidth="1"/>
    <col min="4606" max="4606" width="21" style="56" bestFit="1" customWidth="1"/>
    <col min="4607" max="4607" width="28.42578125" style="56" bestFit="1" customWidth="1"/>
    <col min="4608" max="4609" width="13.42578125" style="56" bestFit="1" customWidth="1"/>
    <col min="4610" max="4610" width="13.5703125" style="56" bestFit="1" customWidth="1"/>
    <col min="4611" max="4611" width="12.85546875" style="56" bestFit="1" customWidth="1"/>
    <col min="4612" max="4612" width="11.42578125" style="56" customWidth="1"/>
    <col min="4613" max="4613" width="13.85546875" style="56" bestFit="1" customWidth="1"/>
    <col min="4614" max="4614" width="10.85546875" style="56" bestFit="1" customWidth="1"/>
    <col min="4615" max="4860" width="9.140625" style="56"/>
    <col min="4861" max="4861" width="19" style="56" bestFit="1" customWidth="1"/>
    <col min="4862" max="4862" width="21" style="56" bestFit="1" customWidth="1"/>
    <col min="4863" max="4863" width="28.42578125" style="56" bestFit="1" customWidth="1"/>
    <col min="4864" max="4865" width="13.42578125" style="56" bestFit="1" customWidth="1"/>
    <col min="4866" max="4866" width="13.5703125" style="56" bestFit="1" customWidth="1"/>
    <col min="4867" max="4867" width="12.85546875" style="56" bestFit="1" customWidth="1"/>
    <col min="4868" max="4868" width="11.42578125" style="56" customWidth="1"/>
    <col min="4869" max="4869" width="13.85546875" style="56" bestFit="1" customWidth="1"/>
    <col min="4870" max="4870" width="10.85546875" style="56" bestFit="1" customWidth="1"/>
    <col min="4871" max="5116" width="9.140625" style="56"/>
    <col min="5117" max="5117" width="19" style="56" bestFit="1" customWidth="1"/>
    <col min="5118" max="5118" width="21" style="56" bestFit="1" customWidth="1"/>
    <col min="5119" max="5119" width="28.42578125" style="56" bestFit="1" customWidth="1"/>
    <col min="5120" max="5121" width="13.42578125" style="56" bestFit="1" customWidth="1"/>
    <col min="5122" max="5122" width="13.5703125" style="56" bestFit="1" customWidth="1"/>
    <col min="5123" max="5123" width="12.85546875" style="56" bestFit="1" customWidth="1"/>
    <col min="5124" max="5124" width="11.42578125" style="56" customWidth="1"/>
    <col min="5125" max="5125" width="13.85546875" style="56" bestFit="1" customWidth="1"/>
    <col min="5126" max="5126" width="10.85546875" style="56" bestFit="1" customWidth="1"/>
    <col min="5127" max="5372" width="9.140625" style="56"/>
    <col min="5373" max="5373" width="19" style="56" bestFit="1" customWidth="1"/>
    <col min="5374" max="5374" width="21" style="56" bestFit="1" customWidth="1"/>
    <col min="5375" max="5375" width="28.42578125" style="56" bestFit="1" customWidth="1"/>
    <col min="5376" max="5377" width="13.42578125" style="56" bestFit="1" customWidth="1"/>
    <col min="5378" max="5378" width="13.5703125" style="56" bestFit="1" customWidth="1"/>
    <col min="5379" max="5379" width="12.85546875" style="56" bestFit="1" customWidth="1"/>
    <col min="5380" max="5380" width="11.42578125" style="56" customWidth="1"/>
    <col min="5381" max="5381" width="13.85546875" style="56" bestFit="1" customWidth="1"/>
    <col min="5382" max="5382" width="10.85546875" style="56" bestFit="1" customWidth="1"/>
    <col min="5383" max="5628" width="9.140625" style="56"/>
    <col min="5629" max="5629" width="19" style="56" bestFit="1" customWidth="1"/>
    <col min="5630" max="5630" width="21" style="56" bestFit="1" customWidth="1"/>
    <col min="5631" max="5631" width="28.42578125" style="56" bestFit="1" customWidth="1"/>
    <col min="5632" max="5633" width="13.42578125" style="56" bestFit="1" customWidth="1"/>
    <col min="5634" max="5634" width="13.5703125" style="56" bestFit="1" customWidth="1"/>
    <col min="5635" max="5635" width="12.85546875" style="56" bestFit="1" customWidth="1"/>
    <col min="5636" max="5636" width="11.42578125" style="56" customWidth="1"/>
    <col min="5637" max="5637" width="13.85546875" style="56" bestFit="1" customWidth="1"/>
    <col min="5638" max="5638" width="10.85546875" style="56" bestFit="1" customWidth="1"/>
    <col min="5639" max="5884" width="9.140625" style="56"/>
    <col min="5885" max="5885" width="19" style="56" bestFit="1" customWidth="1"/>
    <col min="5886" max="5886" width="21" style="56" bestFit="1" customWidth="1"/>
    <col min="5887" max="5887" width="28.42578125" style="56" bestFit="1" customWidth="1"/>
    <col min="5888" max="5889" width="13.42578125" style="56" bestFit="1" customWidth="1"/>
    <col min="5890" max="5890" width="13.5703125" style="56" bestFit="1" customWidth="1"/>
    <col min="5891" max="5891" width="12.85546875" style="56" bestFit="1" customWidth="1"/>
    <col min="5892" max="5892" width="11.42578125" style="56" customWidth="1"/>
    <col min="5893" max="5893" width="13.85546875" style="56" bestFit="1" customWidth="1"/>
    <col min="5894" max="5894" width="10.85546875" style="56" bestFit="1" customWidth="1"/>
    <col min="5895" max="6140" width="9.140625" style="56"/>
    <col min="6141" max="6141" width="19" style="56" bestFit="1" customWidth="1"/>
    <col min="6142" max="6142" width="21" style="56" bestFit="1" customWidth="1"/>
    <col min="6143" max="6143" width="28.42578125" style="56" bestFit="1" customWidth="1"/>
    <col min="6144" max="6145" width="13.42578125" style="56" bestFit="1" customWidth="1"/>
    <col min="6146" max="6146" width="13.5703125" style="56" bestFit="1" customWidth="1"/>
    <col min="6147" max="6147" width="12.85546875" style="56" bestFit="1" customWidth="1"/>
    <col min="6148" max="6148" width="11.42578125" style="56" customWidth="1"/>
    <col min="6149" max="6149" width="13.85546875" style="56" bestFit="1" customWidth="1"/>
    <col min="6150" max="6150" width="10.85546875" style="56" bestFit="1" customWidth="1"/>
    <col min="6151" max="6396" width="9.140625" style="56"/>
    <col min="6397" max="6397" width="19" style="56" bestFit="1" customWidth="1"/>
    <col min="6398" max="6398" width="21" style="56" bestFit="1" customWidth="1"/>
    <col min="6399" max="6399" width="28.42578125" style="56" bestFit="1" customWidth="1"/>
    <col min="6400" max="6401" width="13.42578125" style="56" bestFit="1" customWidth="1"/>
    <col min="6402" max="6402" width="13.5703125" style="56" bestFit="1" customWidth="1"/>
    <col min="6403" max="6403" width="12.85546875" style="56" bestFit="1" customWidth="1"/>
    <col min="6404" max="6404" width="11.42578125" style="56" customWidth="1"/>
    <col min="6405" max="6405" width="13.85546875" style="56" bestFit="1" customWidth="1"/>
    <col min="6406" max="6406" width="10.85546875" style="56" bestFit="1" customWidth="1"/>
    <col min="6407" max="6652" width="9.140625" style="56"/>
    <col min="6653" max="6653" width="19" style="56" bestFit="1" customWidth="1"/>
    <col min="6654" max="6654" width="21" style="56" bestFit="1" customWidth="1"/>
    <col min="6655" max="6655" width="28.42578125" style="56" bestFit="1" customWidth="1"/>
    <col min="6656" max="6657" width="13.42578125" style="56" bestFit="1" customWidth="1"/>
    <col min="6658" max="6658" width="13.5703125" style="56" bestFit="1" customWidth="1"/>
    <col min="6659" max="6659" width="12.85546875" style="56" bestFit="1" customWidth="1"/>
    <col min="6660" max="6660" width="11.42578125" style="56" customWidth="1"/>
    <col min="6661" max="6661" width="13.85546875" style="56" bestFit="1" customWidth="1"/>
    <col min="6662" max="6662" width="10.85546875" style="56" bestFit="1" customWidth="1"/>
    <col min="6663" max="6908" width="9.140625" style="56"/>
    <col min="6909" max="6909" width="19" style="56" bestFit="1" customWidth="1"/>
    <col min="6910" max="6910" width="21" style="56" bestFit="1" customWidth="1"/>
    <col min="6911" max="6911" width="28.42578125" style="56" bestFit="1" customWidth="1"/>
    <col min="6912" max="6913" width="13.42578125" style="56" bestFit="1" customWidth="1"/>
    <col min="6914" max="6914" width="13.5703125" style="56" bestFit="1" customWidth="1"/>
    <col min="6915" max="6915" width="12.85546875" style="56" bestFit="1" customWidth="1"/>
    <col min="6916" max="6916" width="11.42578125" style="56" customWidth="1"/>
    <col min="6917" max="6917" width="13.85546875" style="56" bestFit="1" customWidth="1"/>
    <col min="6918" max="6918" width="10.85546875" style="56" bestFit="1" customWidth="1"/>
    <col min="6919" max="7164" width="9.140625" style="56"/>
    <col min="7165" max="7165" width="19" style="56" bestFit="1" customWidth="1"/>
    <col min="7166" max="7166" width="21" style="56" bestFit="1" customWidth="1"/>
    <col min="7167" max="7167" width="28.42578125" style="56" bestFit="1" customWidth="1"/>
    <col min="7168" max="7169" width="13.42578125" style="56" bestFit="1" customWidth="1"/>
    <col min="7170" max="7170" width="13.5703125" style="56" bestFit="1" customWidth="1"/>
    <col min="7171" max="7171" width="12.85546875" style="56" bestFit="1" customWidth="1"/>
    <col min="7172" max="7172" width="11.42578125" style="56" customWidth="1"/>
    <col min="7173" max="7173" width="13.85546875" style="56" bestFit="1" customWidth="1"/>
    <col min="7174" max="7174" width="10.85546875" style="56" bestFit="1" customWidth="1"/>
    <col min="7175" max="7420" width="9.140625" style="56"/>
    <col min="7421" max="7421" width="19" style="56" bestFit="1" customWidth="1"/>
    <col min="7422" max="7422" width="21" style="56" bestFit="1" customWidth="1"/>
    <col min="7423" max="7423" width="28.42578125" style="56" bestFit="1" customWidth="1"/>
    <col min="7424" max="7425" width="13.42578125" style="56" bestFit="1" customWidth="1"/>
    <col min="7426" max="7426" width="13.5703125" style="56" bestFit="1" customWidth="1"/>
    <col min="7427" max="7427" width="12.85546875" style="56" bestFit="1" customWidth="1"/>
    <col min="7428" max="7428" width="11.42578125" style="56" customWidth="1"/>
    <col min="7429" max="7429" width="13.85546875" style="56" bestFit="1" customWidth="1"/>
    <col min="7430" max="7430" width="10.85546875" style="56" bestFit="1" customWidth="1"/>
    <col min="7431" max="7676" width="9.140625" style="56"/>
    <col min="7677" max="7677" width="19" style="56" bestFit="1" customWidth="1"/>
    <col min="7678" max="7678" width="21" style="56" bestFit="1" customWidth="1"/>
    <col min="7679" max="7679" width="28.42578125" style="56" bestFit="1" customWidth="1"/>
    <col min="7680" max="7681" width="13.42578125" style="56" bestFit="1" customWidth="1"/>
    <col min="7682" max="7682" width="13.5703125" style="56" bestFit="1" customWidth="1"/>
    <col min="7683" max="7683" width="12.85546875" style="56" bestFit="1" customWidth="1"/>
    <col min="7684" max="7684" width="11.42578125" style="56" customWidth="1"/>
    <col min="7685" max="7685" width="13.85546875" style="56" bestFit="1" customWidth="1"/>
    <col min="7686" max="7686" width="10.85546875" style="56" bestFit="1" customWidth="1"/>
    <col min="7687" max="7932" width="9.140625" style="56"/>
    <col min="7933" max="7933" width="19" style="56" bestFit="1" customWidth="1"/>
    <col min="7934" max="7934" width="21" style="56" bestFit="1" customWidth="1"/>
    <col min="7935" max="7935" width="28.42578125" style="56" bestFit="1" customWidth="1"/>
    <col min="7936" max="7937" width="13.42578125" style="56" bestFit="1" customWidth="1"/>
    <col min="7938" max="7938" width="13.5703125" style="56" bestFit="1" customWidth="1"/>
    <col min="7939" max="7939" width="12.85546875" style="56" bestFit="1" customWidth="1"/>
    <col min="7940" max="7940" width="11.42578125" style="56" customWidth="1"/>
    <col min="7941" max="7941" width="13.85546875" style="56" bestFit="1" customWidth="1"/>
    <col min="7942" max="7942" width="10.85546875" style="56" bestFit="1" customWidth="1"/>
    <col min="7943" max="8188" width="9.140625" style="56"/>
    <col min="8189" max="8189" width="19" style="56" bestFit="1" customWidth="1"/>
    <col min="8190" max="8190" width="21" style="56" bestFit="1" customWidth="1"/>
    <col min="8191" max="8191" width="28.42578125" style="56" bestFit="1" customWidth="1"/>
    <col min="8192" max="8193" width="13.42578125" style="56" bestFit="1" customWidth="1"/>
    <col min="8194" max="8194" width="13.5703125" style="56" bestFit="1" customWidth="1"/>
    <col min="8195" max="8195" width="12.85546875" style="56" bestFit="1" customWidth="1"/>
    <col min="8196" max="8196" width="11.42578125" style="56" customWidth="1"/>
    <col min="8197" max="8197" width="13.85546875" style="56" bestFit="1" customWidth="1"/>
    <col min="8198" max="8198" width="10.85546875" style="56" bestFit="1" customWidth="1"/>
    <col min="8199" max="8444" width="9.140625" style="56"/>
    <col min="8445" max="8445" width="19" style="56" bestFit="1" customWidth="1"/>
    <col min="8446" max="8446" width="21" style="56" bestFit="1" customWidth="1"/>
    <col min="8447" max="8447" width="28.42578125" style="56" bestFit="1" customWidth="1"/>
    <col min="8448" max="8449" width="13.42578125" style="56" bestFit="1" customWidth="1"/>
    <col min="8450" max="8450" width="13.5703125" style="56" bestFit="1" customWidth="1"/>
    <col min="8451" max="8451" width="12.85546875" style="56" bestFit="1" customWidth="1"/>
    <col min="8452" max="8452" width="11.42578125" style="56" customWidth="1"/>
    <col min="8453" max="8453" width="13.85546875" style="56" bestFit="1" customWidth="1"/>
    <col min="8454" max="8454" width="10.85546875" style="56" bestFit="1" customWidth="1"/>
    <col min="8455" max="8700" width="9.140625" style="56"/>
    <col min="8701" max="8701" width="19" style="56" bestFit="1" customWidth="1"/>
    <col min="8702" max="8702" width="21" style="56" bestFit="1" customWidth="1"/>
    <col min="8703" max="8703" width="28.42578125" style="56" bestFit="1" customWidth="1"/>
    <col min="8704" max="8705" width="13.42578125" style="56" bestFit="1" customWidth="1"/>
    <col min="8706" max="8706" width="13.5703125" style="56" bestFit="1" customWidth="1"/>
    <col min="8707" max="8707" width="12.85546875" style="56" bestFit="1" customWidth="1"/>
    <col min="8708" max="8708" width="11.42578125" style="56" customWidth="1"/>
    <col min="8709" max="8709" width="13.85546875" style="56" bestFit="1" customWidth="1"/>
    <col min="8710" max="8710" width="10.85546875" style="56" bestFit="1" customWidth="1"/>
    <col min="8711" max="8956" width="9.140625" style="56"/>
    <col min="8957" max="8957" width="19" style="56" bestFit="1" customWidth="1"/>
    <col min="8958" max="8958" width="21" style="56" bestFit="1" customWidth="1"/>
    <col min="8959" max="8959" width="28.42578125" style="56" bestFit="1" customWidth="1"/>
    <col min="8960" max="8961" width="13.42578125" style="56" bestFit="1" customWidth="1"/>
    <col min="8962" max="8962" width="13.5703125" style="56" bestFit="1" customWidth="1"/>
    <col min="8963" max="8963" width="12.85546875" style="56" bestFit="1" customWidth="1"/>
    <col min="8964" max="8964" width="11.42578125" style="56" customWidth="1"/>
    <col min="8965" max="8965" width="13.85546875" style="56" bestFit="1" customWidth="1"/>
    <col min="8966" max="8966" width="10.85546875" style="56" bestFit="1" customWidth="1"/>
    <col min="8967" max="9212" width="9.140625" style="56"/>
    <col min="9213" max="9213" width="19" style="56" bestFit="1" customWidth="1"/>
    <col min="9214" max="9214" width="21" style="56" bestFit="1" customWidth="1"/>
    <col min="9215" max="9215" width="28.42578125" style="56" bestFit="1" customWidth="1"/>
    <col min="9216" max="9217" width="13.42578125" style="56" bestFit="1" customWidth="1"/>
    <col min="9218" max="9218" width="13.5703125" style="56" bestFit="1" customWidth="1"/>
    <col min="9219" max="9219" width="12.85546875" style="56" bestFit="1" customWidth="1"/>
    <col min="9220" max="9220" width="11.42578125" style="56" customWidth="1"/>
    <col min="9221" max="9221" width="13.85546875" style="56" bestFit="1" customWidth="1"/>
    <col min="9222" max="9222" width="10.85546875" style="56" bestFit="1" customWidth="1"/>
    <col min="9223" max="9468" width="9.140625" style="56"/>
    <col min="9469" max="9469" width="19" style="56" bestFit="1" customWidth="1"/>
    <col min="9470" max="9470" width="21" style="56" bestFit="1" customWidth="1"/>
    <col min="9471" max="9471" width="28.42578125" style="56" bestFit="1" customWidth="1"/>
    <col min="9472" max="9473" width="13.42578125" style="56" bestFit="1" customWidth="1"/>
    <col min="9474" max="9474" width="13.5703125" style="56" bestFit="1" customWidth="1"/>
    <col min="9475" max="9475" width="12.85546875" style="56" bestFit="1" customWidth="1"/>
    <col min="9476" max="9476" width="11.42578125" style="56" customWidth="1"/>
    <col min="9477" max="9477" width="13.85546875" style="56" bestFit="1" customWidth="1"/>
    <col min="9478" max="9478" width="10.85546875" style="56" bestFit="1" customWidth="1"/>
    <col min="9479" max="9724" width="9.140625" style="56"/>
    <col min="9725" max="9725" width="19" style="56" bestFit="1" customWidth="1"/>
    <col min="9726" max="9726" width="21" style="56" bestFit="1" customWidth="1"/>
    <col min="9727" max="9727" width="28.42578125" style="56" bestFit="1" customWidth="1"/>
    <col min="9728" max="9729" width="13.42578125" style="56" bestFit="1" customWidth="1"/>
    <col min="9730" max="9730" width="13.5703125" style="56" bestFit="1" customWidth="1"/>
    <col min="9731" max="9731" width="12.85546875" style="56" bestFit="1" customWidth="1"/>
    <col min="9732" max="9732" width="11.42578125" style="56" customWidth="1"/>
    <col min="9733" max="9733" width="13.85546875" style="56" bestFit="1" customWidth="1"/>
    <col min="9734" max="9734" width="10.85546875" style="56" bestFit="1" customWidth="1"/>
    <col min="9735" max="9980" width="9.140625" style="56"/>
    <col min="9981" max="9981" width="19" style="56" bestFit="1" customWidth="1"/>
    <col min="9982" max="9982" width="21" style="56" bestFit="1" customWidth="1"/>
    <col min="9983" max="9983" width="28.42578125" style="56" bestFit="1" customWidth="1"/>
    <col min="9984" max="9985" width="13.42578125" style="56" bestFit="1" customWidth="1"/>
    <col min="9986" max="9986" width="13.5703125" style="56" bestFit="1" customWidth="1"/>
    <col min="9987" max="9987" width="12.85546875" style="56" bestFit="1" customWidth="1"/>
    <col min="9988" max="9988" width="11.42578125" style="56" customWidth="1"/>
    <col min="9989" max="9989" width="13.85546875" style="56" bestFit="1" customWidth="1"/>
    <col min="9990" max="9990" width="10.85546875" style="56" bestFit="1" customWidth="1"/>
    <col min="9991" max="10236" width="9.140625" style="56"/>
    <col min="10237" max="10237" width="19" style="56" bestFit="1" customWidth="1"/>
    <col min="10238" max="10238" width="21" style="56" bestFit="1" customWidth="1"/>
    <col min="10239" max="10239" width="28.42578125" style="56" bestFit="1" customWidth="1"/>
    <col min="10240" max="10241" width="13.42578125" style="56" bestFit="1" customWidth="1"/>
    <col min="10242" max="10242" width="13.5703125" style="56" bestFit="1" customWidth="1"/>
    <col min="10243" max="10243" width="12.85546875" style="56" bestFit="1" customWidth="1"/>
    <col min="10244" max="10244" width="11.42578125" style="56" customWidth="1"/>
    <col min="10245" max="10245" width="13.85546875" style="56" bestFit="1" customWidth="1"/>
    <col min="10246" max="10246" width="10.85546875" style="56" bestFit="1" customWidth="1"/>
    <col min="10247" max="10492" width="9.140625" style="56"/>
    <col min="10493" max="10493" width="19" style="56" bestFit="1" customWidth="1"/>
    <col min="10494" max="10494" width="21" style="56" bestFit="1" customWidth="1"/>
    <col min="10495" max="10495" width="28.42578125" style="56" bestFit="1" customWidth="1"/>
    <col min="10496" max="10497" width="13.42578125" style="56" bestFit="1" customWidth="1"/>
    <col min="10498" max="10498" width="13.5703125" style="56" bestFit="1" customWidth="1"/>
    <col min="10499" max="10499" width="12.85546875" style="56" bestFit="1" customWidth="1"/>
    <col min="10500" max="10500" width="11.42578125" style="56" customWidth="1"/>
    <col min="10501" max="10501" width="13.85546875" style="56" bestFit="1" customWidth="1"/>
    <col min="10502" max="10502" width="10.85546875" style="56" bestFit="1" customWidth="1"/>
    <col min="10503" max="10748" width="9.140625" style="56"/>
    <col min="10749" max="10749" width="19" style="56" bestFit="1" customWidth="1"/>
    <col min="10750" max="10750" width="21" style="56" bestFit="1" customWidth="1"/>
    <col min="10751" max="10751" width="28.42578125" style="56" bestFit="1" customWidth="1"/>
    <col min="10752" max="10753" width="13.42578125" style="56" bestFit="1" customWidth="1"/>
    <col min="10754" max="10754" width="13.5703125" style="56" bestFit="1" customWidth="1"/>
    <col min="10755" max="10755" width="12.85546875" style="56" bestFit="1" customWidth="1"/>
    <col min="10756" max="10756" width="11.42578125" style="56" customWidth="1"/>
    <col min="10757" max="10757" width="13.85546875" style="56" bestFit="1" customWidth="1"/>
    <col min="10758" max="10758" width="10.85546875" style="56" bestFit="1" customWidth="1"/>
    <col min="10759" max="11004" width="9.140625" style="56"/>
    <col min="11005" max="11005" width="19" style="56" bestFit="1" customWidth="1"/>
    <col min="11006" max="11006" width="21" style="56" bestFit="1" customWidth="1"/>
    <col min="11007" max="11007" width="28.42578125" style="56" bestFit="1" customWidth="1"/>
    <col min="11008" max="11009" width="13.42578125" style="56" bestFit="1" customWidth="1"/>
    <col min="11010" max="11010" width="13.5703125" style="56" bestFit="1" customWidth="1"/>
    <col min="11011" max="11011" width="12.85546875" style="56" bestFit="1" customWidth="1"/>
    <col min="11012" max="11012" width="11.42578125" style="56" customWidth="1"/>
    <col min="11013" max="11013" width="13.85546875" style="56" bestFit="1" customWidth="1"/>
    <col min="11014" max="11014" width="10.85546875" style="56" bestFit="1" customWidth="1"/>
    <col min="11015" max="11260" width="9.140625" style="56"/>
    <col min="11261" max="11261" width="19" style="56" bestFit="1" customWidth="1"/>
    <col min="11262" max="11262" width="21" style="56" bestFit="1" customWidth="1"/>
    <col min="11263" max="11263" width="28.42578125" style="56" bestFit="1" customWidth="1"/>
    <col min="11264" max="11265" width="13.42578125" style="56" bestFit="1" customWidth="1"/>
    <col min="11266" max="11266" width="13.5703125" style="56" bestFit="1" customWidth="1"/>
    <col min="11267" max="11267" width="12.85546875" style="56" bestFit="1" customWidth="1"/>
    <col min="11268" max="11268" width="11.42578125" style="56" customWidth="1"/>
    <col min="11269" max="11269" width="13.85546875" style="56" bestFit="1" customWidth="1"/>
    <col min="11270" max="11270" width="10.85546875" style="56" bestFit="1" customWidth="1"/>
    <col min="11271" max="11516" width="9.140625" style="56"/>
    <col min="11517" max="11517" width="19" style="56" bestFit="1" customWidth="1"/>
    <col min="11518" max="11518" width="21" style="56" bestFit="1" customWidth="1"/>
    <col min="11519" max="11519" width="28.42578125" style="56" bestFit="1" customWidth="1"/>
    <col min="11520" max="11521" width="13.42578125" style="56" bestFit="1" customWidth="1"/>
    <col min="11522" max="11522" width="13.5703125" style="56" bestFit="1" customWidth="1"/>
    <col min="11523" max="11523" width="12.85546875" style="56" bestFit="1" customWidth="1"/>
    <col min="11524" max="11524" width="11.42578125" style="56" customWidth="1"/>
    <col min="11525" max="11525" width="13.85546875" style="56" bestFit="1" customWidth="1"/>
    <col min="11526" max="11526" width="10.85546875" style="56" bestFit="1" customWidth="1"/>
    <col min="11527" max="11772" width="9.140625" style="56"/>
    <col min="11773" max="11773" width="19" style="56" bestFit="1" customWidth="1"/>
    <col min="11774" max="11774" width="21" style="56" bestFit="1" customWidth="1"/>
    <col min="11775" max="11775" width="28.42578125" style="56" bestFit="1" customWidth="1"/>
    <col min="11776" max="11777" width="13.42578125" style="56" bestFit="1" customWidth="1"/>
    <col min="11778" max="11778" width="13.5703125" style="56" bestFit="1" customWidth="1"/>
    <col min="11779" max="11779" width="12.85546875" style="56" bestFit="1" customWidth="1"/>
    <col min="11780" max="11780" width="11.42578125" style="56" customWidth="1"/>
    <col min="11781" max="11781" width="13.85546875" style="56" bestFit="1" customWidth="1"/>
    <col min="11782" max="11782" width="10.85546875" style="56" bestFit="1" customWidth="1"/>
    <col min="11783" max="12028" width="9.140625" style="56"/>
    <col min="12029" max="12029" width="19" style="56" bestFit="1" customWidth="1"/>
    <col min="12030" max="12030" width="21" style="56" bestFit="1" customWidth="1"/>
    <col min="12031" max="12031" width="28.42578125" style="56" bestFit="1" customWidth="1"/>
    <col min="12032" max="12033" width="13.42578125" style="56" bestFit="1" customWidth="1"/>
    <col min="12034" max="12034" width="13.5703125" style="56" bestFit="1" customWidth="1"/>
    <col min="12035" max="12035" width="12.85546875" style="56" bestFit="1" customWidth="1"/>
    <col min="12036" max="12036" width="11.42578125" style="56" customWidth="1"/>
    <col min="12037" max="12037" width="13.85546875" style="56" bestFit="1" customWidth="1"/>
    <col min="12038" max="12038" width="10.85546875" style="56" bestFit="1" customWidth="1"/>
    <col min="12039" max="12284" width="9.140625" style="56"/>
    <col min="12285" max="12285" width="19" style="56" bestFit="1" customWidth="1"/>
    <col min="12286" max="12286" width="21" style="56" bestFit="1" customWidth="1"/>
    <col min="12287" max="12287" width="28.42578125" style="56" bestFit="1" customWidth="1"/>
    <col min="12288" max="12289" width="13.42578125" style="56" bestFit="1" customWidth="1"/>
    <col min="12290" max="12290" width="13.5703125" style="56" bestFit="1" customWidth="1"/>
    <col min="12291" max="12291" width="12.85546875" style="56" bestFit="1" customWidth="1"/>
    <col min="12292" max="12292" width="11.42578125" style="56" customWidth="1"/>
    <col min="12293" max="12293" width="13.85546875" style="56" bestFit="1" customWidth="1"/>
    <col min="12294" max="12294" width="10.85546875" style="56" bestFit="1" customWidth="1"/>
    <col min="12295" max="12540" width="9.140625" style="56"/>
    <col min="12541" max="12541" width="19" style="56" bestFit="1" customWidth="1"/>
    <col min="12542" max="12542" width="21" style="56" bestFit="1" customWidth="1"/>
    <col min="12543" max="12543" width="28.42578125" style="56" bestFit="1" customWidth="1"/>
    <col min="12544" max="12545" width="13.42578125" style="56" bestFit="1" customWidth="1"/>
    <col min="12546" max="12546" width="13.5703125" style="56" bestFit="1" customWidth="1"/>
    <col min="12547" max="12547" width="12.85546875" style="56" bestFit="1" customWidth="1"/>
    <col min="12548" max="12548" width="11.42578125" style="56" customWidth="1"/>
    <col min="12549" max="12549" width="13.85546875" style="56" bestFit="1" customWidth="1"/>
    <col min="12550" max="12550" width="10.85546875" style="56" bestFit="1" customWidth="1"/>
    <col min="12551" max="12796" width="9.140625" style="56"/>
    <col min="12797" max="12797" width="19" style="56" bestFit="1" customWidth="1"/>
    <col min="12798" max="12798" width="21" style="56" bestFit="1" customWidth="1"/>
    <col min="12799" max="12799" width="28.42578125" style="56" bestFit="1" customWidth="1"/>
    <col min="12800" max="12801" width="13.42578125" style="56" bestFit="1" customWidth="1"/>
    <col min="12802" max="12802" width="13.5703125" style="56" bestFit="1" customWidth="1"/>
    <col min="12803" max="12803" width="12.85546875" style="56" bestFit="1" customWidth="1"/>
    <col min="12804" max="12804" width="11.42578125" style="56" customWidth="1"/>
    <col min="12805" max="12805" width="13.85546875" style="56" bestFit="1" customWidth="1"/>
    <col min="12806" max="12806" width="10.85546875" style="56" bestFit="1" customWidth="1"/>
    <col min="12807" max="13052" width="9.140625" style="56"/>
    <col min="13053" max="13053" width="19" style="56" bestFit="1" customWidth="1"/>
    <col min="13054" max="13054" width="21" style="56" bestFit="1" customWidth="1"/>
    <col min="13055" max="13055" width="28.42578125" style="56" bestFit="1" customWidth="1"/>
    <col min="13056" max="13057" width="13.42578125" style="56" bestFit="1" customWidth="1"/>
    <col min="13058" max="13058" width="13.5703125" style="56" bestFit="1" customWidth="1"/>
    <col min="13059" max="13059" width="12.85546875" style="56" bestFit="1" customWidth="1"/>
    <col min="13060" max="13060" width="11.42578125" style="56" customWidth="1"/>
    <col min="13061" max="13061" width="13.85546875" style="56" bestFit="1" customWidth="1"/>
    <col min="13062" max="13062" width="10.85546875" style="56" bestFit="1" customWidth="1"/>
    <col min="13063" max="13308" width="9.140625" style="56"/>
    <col min="13309" max="13309" width="19" style="56" bestFit="1" customWidth="1"/>
    <col min="13310" max="13310" width="21" style="56" bestFit="1" customWidth="1"/>
    <col min="13311" max="13311" width="28.42578125" style="56" bestFit="1" customWidth="1"/>
    <col min="13312" max="13313" width="13.42578125" style="56" bestFit="1" customWidth="1"/>
    <col min="13314" max="13314" width="13.5703125" style="56" bestFit="1" customWidth="1"/>
    <col min="13315" max="13315" width="12.85546875" style="56" bestFit="1" customWidth="1"/>
    <col min="13316" max="13316" width="11.42578125" style="56" customWidth="1"/>
    <col min="13317" max="13317" width="13.85546875" style="56" bestFit="1" customWidth="1"/>
    <col min="13318" max="13318" width="10.85546875" style="56" bestFit="1" customWidth="1"/>
    <col min="13319" max="13564" width="9.140625" style="56"/>
    <col min="13565" max="13565" width="19" style="56" bestFit="1" customWidth="1"/>
    <col min="13566" max="13566" width="21" style="56" bestFit="1" customWidth="1"/>
    <col min="13567" max="13567" width="28.42578125" style="56" bestFit="1" customWidth="1"/>
    <col min="13568" max="13569" width="13.42578125" style="56" bestFit="1" customWidth="1"/>
    <col min="13570" max="13570" width="13.5703125" style="56" bestFit="1" customWidth="1"/>
    <col min="13571" max="13571" width="12.85546875" style="56" bestFit="1" customWidth="1"/>
    <col min="13572" max="13572" width="11.42578125" style="56" customWidth="1"/>
    <col min="13573" max="13573" width="13.85546875" style="56" bestFit="1" customWidth="1"/>
    <col min="13574" max="13574" width="10.85546875" style="56" bestFit="1" customWidth="1"/>
    <col min="13575" max="13820" width="9.140625" style="56"/>
    <col min="13821" max="13821" width="19" style="56" bestFit="1" customWidth="1"/>
    <col min="13822" max="13822" width="21" style="56" bestFit="1" customWidth="1"/>
    <col min="13823" max="13823" width="28.42578125" style="56" bestFit="1" customWidth="1"/>
    <col min="13824" max="13825" width="13.42578125" style="56" bestFit="1" customWidth="1"/>
    <col min="13826" max="13826" width="13.5703125" style="56" bestFit="1" customWidth="1"/>
    <col min="13827" max="13827" width="12.85546875" style="56" bestFit="1" customWidth="1"/>
    <col min="13828" max="13828" width="11.42578125" style="56" customWidth="1"/>
    <col min="13829" max="13829" width="13.85546875" style="56" bestFit="1" customWidth="1"/>
    <col min="13830" max="13830" width="10.85546875" style="56" bestFit="1" customWidth="1"/>
    <col min="13831" max="14076" width="9.140625" style="56"/>
    <col min="14077" max="14077" width="19" style="56" bestFit="1" customWidth="1"/>
    <col min="14078" max="14078" width="21" style="56" bestFit="1" customWidth="1"/>
    <col min="14079" max="14079" width="28.42578125" style="56" bestFit="1" customWidth="1"/>
    <col min="14080" max="14081" width="13.42578125" style="56" bestFit="1" customWidth="1"/>
    <col min="14082" max="14082" width="13.5703125" style="56" bestFit="1" customWidth="1"/>
    <col min="14083" max="14083" width="12.85546875" style="56" bestFit="1" customWidth="1"/>
    <col min="14084" max="14084" width="11.42578125" style="56" customWidth="1"/>
    <col min="14085" max="14085" width="13.85546875" style="56" bestFit="1" customWidth="1"/>
    <col min="14086" max="14086" width="10.85546875" style="56" bestFit="1" customWidth="1"/>
    <col min="14087" max="14332" width="9.140625" style="56"/>
    <col min="14333" max="14333" width="19" style="56" bestFit="1" customWidth="1"/>
    <col min="14334" max="14334" width="21" style="56" bestFit="1" customWidth="1"/>
    <col min="14335" max="14335" width="28.42578125" style="56" bestFit="1" customWidth="1"/>
    <col min="14336" max="14337" width="13.42578125" style="56" bestFit="1" customWidth="1"/>
    <col min="14338" max="14338" width="13.5703125" style="56" bestFit="1" customWidth="1"/>
    <col min="14339" max="14339" width="12.85546875" style="56" bestFit="1" customWidth="1"/>
    <col min="14340" max="14340" width="11.42578125" style="56" customWidth="1"/>
    <col min="14341" max="14341" width="13.85546875" style="56" bestFit="1" customWidth="1"/>
    <col min="14342" max="14342" width="10.85546875" style="56" bestFit="1" customWidth="1"/>
    <col min="14343" max="14588" width="9.140625" style="56"/>
    <col min="14589" max="14589" width="19" style="56" bestFit="1" customWidth="1"/>
    <col min="14590" max="14590" width="21" style="56" bestFit="1" customWidth="1"/>
    <col min="14591" max="14591" width="28.42578125" style="56" bestFit="1" customWidth="1"/>
    <col min="14592" max="14593" width="13.42578125" style="56" bestFit="1" customWidth="1"/>
    <col min="14594" max="14594" width="13.5703125" style="56" bestFit="1" customWidth="1"/>
    <col min="14595" max="14595" width="12.85546875" style="56" bestFit="1" customWidth="1"/>
    <col min="14596" max="14596" width="11.42578125" style="56" customWidth="1"/>
    <col min="14597" max="14597" width="13.85546875" style="56" bestFit="1" customWidth="1"/>
    <col min="14598" max="14598" width="10.85546875" style="56" bestFit="1" customWidth="1"/>
    <col min="14599" max="14844" width="9.140625" style="56"/>
    <col min="14845" max="14845" width="19" style="56" bestFit="1" customWidth="1"/>
    <col min="14846" max="14846" width="21" style="56" bestFit="1" customWidth="1"/>
    <col min="14847" max="14847" width="28.42578125" style="56" bestFit="1" customWidth="1"/>
    <col min="14848" max="14849" width="13.42578125" style="56" bestFit="1" customWidth="1"/>
    <col min="14850" max="14850" width="13.5703125" style="56" bestFit="1" customWidth="1"/>
    <col min="14851" max="14851" width="12.85546875" style="56" bestFit="1" customWidth="1"/>
    <col min="14852" max="14852" width="11.42578125" style="56" customWidth="1"/>
    <col min="14853" max="14853" width="13.85546875" style="56" bestFit="1" customWidth="1"/>
    <col min="14854" max="14854" width="10.85546875" style="56" bestFit="1" customWidth="1"/>
    <col min="14855" max="15100" width="9.140625" style="56"/>
    <col min="15101" max="15101" width="19" style="56" bestFit="1" customWidth="1"/>
    <col min="15102" max="15102" width="21" style="56" bestFit="1" customWidth="1"/>
    <col min="15103" max="15103" width="28.42578125" style="56" bestFit="1" customWidth="1"/>
    <col min="15104" max="15105" width="13.42578125" style="56" bestFit="1" customWidth="1"/>
    <col min="15106" max="15106" width="13.5703125" style="56" bestFit="1" customWidth="1"/>
    <col min="15107" max="15107" width="12.85546875" style="56" bestFit="1" customWidth="1"/>
    <col min="15108" max="15108" width="11.42578125" style="56" customWidth="1"/>
    <col min="15109" max="15109" width="13.85546875" style="56" bestFit="1" customWidth="1"/>
    <col min="15110" max="15110" width="10.85546875" style="56" bestFit="1" customWidth="1"/>
    <col min="15111" max="15356" width="9.140625" style="56"/>
    <col min="15357" max="15357" width="19" style="56" bestFit="1" customWidth="1"/>
    <col min="15358" max="15358" width="21" style="56" bestFit="1" customWidth="1"/>
    <col min="15359" max="15359" width="28.42578125" style="56" bestFit="1" customWidth="1"/>
    <col min="15360" max="15361" width="13.42578125" style="56" bestFit="1" customWidth="1"/>
    <col min="15362" max="15362" width="13.5703125" style="56" bestFit="1" customWidth="1"/>
    <col min="15363" max="15363" width="12.85546875" style="56" bestFit="1" customWidth="1"/>
    <col min="15364" max="15364" width="11.42578125" style="56" customWidth="1"/>
    <col min="15365" max="15365" width="13.85546875" style="56" bestFit="1" customWidth="1"/>
    <col min="15366" max="15366" width="10.85546875" style="56" bestFit="1" customWidth="1"/>
    <col min="15367" max="15612" width="9.140625" style="56"/>
    <col min="15613" max="15613" width="19" style="56" bestFit="1" customWidth="1"/>
    <col min="15614" max="15614" width="21" style="56" bestFit="1" customWidth="1"/>
    <col min="15615" max="15615" width="28.42578125" style="56" bestFit="1" customWidth="1"/>
    <col min="15616" max="15617" width="13.42578125" style="56" bestFit="1" customWidth="1"/>
    <col min="15618" max="15618" width="13.5703125" style="56" bestFit="1" customWidth="1"/>
    <col min="15619" max="15619" width="12.85546875" style="56" bestFit="1" customWidth="1"/>
    <col min="15620" max="15620" width="11.42578125" style="56" customWidth="1"/>
    <col min="15621" max="15621" width="13.85546875" style="56" bestFit="1" customWidth="1"/>
    <col min="15622" max="15622" width="10.85546875" style="56" bestFit="1" customWidth="1"/>
    <col min="15623" max="15868" width="9.140625" style="56"/>
    <col min="15869" max="15869" width="19" style="56" bestFit="1" customWidth="1"/>
    <col min="15870" max="15870" width="21" style="56" bestFit="1" customWidth="1"/>
    <col min="15871" max="15871" width="28.42578125" style="56" bestFit="1" customWidth="1"/>
    <col min="15872" max="15873" width="13.42578125" style="56" bestFit="1" customWidth="1"/>
    <col min="15874" max="15874" width="13.5703125" style="56" bestFit="1" customWidth="1"/>
    <col min="15875" max="15875" width="12.85546875" style="56" bestFit="1" customWidth="1"/>
    <col min="15876" max="15876" width="11.42578125" style="56" customWidth="1"/>
    <col min="15877" max="15877" width="13.85546875" style="56" bestFit="1" customWidth="1"/>
    <col min="15878" max="15878" width="10.85546875" style="56" bestFit="1" customWidth="1"/>
    <col min="15879" max="16124" width="9.140625" style="56"/>
    <col min="16125" max="16125" width="19" style="56" bestFit="1" customWidth="1"/>
    <col min="16126" max="16126" width="21" style="56" bestFit="1" customWidth="1"/>
    <col min="16127" max="16127" width="28.42578125" style="56" bestFit="1" customWidth="1"/>
    <col min="16128" max="16129" width="13.42578125" style="56" bestFit="1" customWidth="1"/>
    <col min="16130" max="16130" width="13.5703125" style="56" bestFit="1" customWidth="1"/>
    <col min="16131" max="16131" width="12.85546875" style="56" bestFit="1" customWidth="1"/>
    <col min="16132" max="16132" width="11.42578125" style="56" customWidth="1"/>
    <col min="16133" max="16133" width="13.85546875" style="56" bestFit="1" customWidth="1"/>
    <col min="16134" max="16134" width="10.85546875" style="56" bestFit="1" customWidth="1"/>
    <col min="16135" max="16384" width="9.140625" style="56"/>
  </cols>
  <sheetData>
    <row r="1" spans="1:8" s="55" customFormat="1" ht="20.100000000000001" customHeight="1" x14ac:dyDescent="0.2">
      <c r="A1" s="162" t="s">
        <v>56</v>
      </c>
      <c r="B1" s="163"/>
      <c r="C1" s="163"/>
      <c r="D1" s="163"/>
      <c r="E1" s="163"/>
      <c r="F1" s="163"/>
      <c r="G1" s="163"/>
      <c r="H1" s="163"/>
    </row>
    <row r="2" spans="1:8" s="55" customFormat="1" ht="20.100000000000001" customHeight="1" x14ac:dyDescent="0.2">
      <c r="A2" s="164" t="s">
        <v>1393</v>
      </c>
      <c r="B2" s="165"/>
      <c r="C2" s="165"/>
      <c r="D2" s="165"/>
      <c r="E2" s="165"/>
      <c r="F2" s="165"/>
      <c r="G2" s="165"/>
      <c r="H2" s="165"/>
    </row>
    <row r="3" spans="1:8" s="55" customFormat="1" ht="20.100000000000001" customHeight="1" x14ac:dyDescent="0.2">
      <c r="A3" s="34"/>
      <c r="B3" s="35"/>
      <c r="C3" s="35"/>
      <c r="D3" s="36"/>
      <c r="E3" s="36"/>
      <c r="F3" s="166" t="s">
        <v>57</v>
      </c>
      <c r="G3" s="167"/>
      <c r="H3" s="168"/>
    </row>
    <row r="4" spans="1:8" s="66" customFormat="1" ht="20.100000000000001" customHeight="1" x14ac:dyDescent="0.2">
      <c r="A4" s="37" t="s">
        <v>58</v>
      </c>
      <c r="B4" s="37" t="s">
        <v>59</v>
      </c>
      <c r="C4" s="37" t="s">
        <v>60</v>
      </c>
      <c r="D4" s="38" t="s">
        <v>61</v>
      </c>
      <c r="E4" s="38" t="s">
        <v>61</v>
      </c>
      <c r="F4" s="37" t="s">
        <v>62</v>
      </c>
      <c r="G4" s="169" t="s">
        <v>63</v>
      </c>
      <c r="H4" s="170"/>
    </row>
    <row r="5" spans="1:8" s="49" customFormat="1" ht="20.100000000000001" customHeight="1" x14ac:dyDescent="0.2">
      <c r="A5" s="40"/>
      <c r="B5" s="40"/>
      <c r="C5" s="41"/>
      <c r="D5" s="38" t="s">
        <v>65</v>
      </c>
      <c r="E5" s="38" t="s">
        <v>66</v>
      </c>
      <c r="F5" s="37"/>
      <c r="G5" s="37" t="s">
        <v>67</v>
      </c>
      <c r="H5" s="37" t="s">
        <v>68</v>
      </c>
    </row>
    <row r="6" spans="1:8" s="55" customFormat="1" ht="20.100000000000001" customHeight="1" x14ac:dyDescent="0.2">
      <c r="A6" s="44" t="s">
        <v>69</v>
      </c>
      <c r="B6" s="45" t="s">
        <v>192</v>
      </c>
      <c r="C6" s="44" t="s">
        <v>193</v>
      </c>
      <c r="D6" s="57"/>
      <c r="E6" s="57"/>
      <c r="F6" s="79"/>
      <c r="G6" s="59"/>
      <c r="H6" s="59"/>
    </row>
    <row r="7" spans="1:8" s="55" customFormat="1" ht="20.100000000000001" customHeight="1" x14ac:dyDescent="0.2">
      <c r="A7" s="44" t="s">
        <v>69</v>
      </c>
      <c r="B7" s="45" t="s">
        <v>194</v>
      </c>
      <c r="C7" s="44" t="s">
        <v>195</v>
      </c>
      <c r="D7" s="57"/>
      <c r="E7" s="57"/>
      <c r="F7" s="79"/>
      <c r="G7" s="59"/>
      <c r="H7" s="59"/>
    </row>
    <row r="8" spans="1:8" s="55" customFormat="1" ht="20.100000000000001" customHeight="1" x14ac:dyDescent="0.2">
      <c r="A8" s="44" t="s">
        <v>69</v>
      </c>
      <c r="B8" s="44" t="s">
        <v>196</v>
      </c>
      <c r="C8" s="44" t="s">
        <v>197</v>
      </c>
      <c r="D8" s="57"/>
      <c r="E8" s="57"/>
      <c r="F8" s="79"/>
      <c r="G8" s="59"/>
      <c r="H8" s="59"/>
    </row>
    <row r="9" spans="1:8" s="55" customFormat="1" ht="20.100000000000001" customHeight="1" x14ac:dyDescent="0.2">
      <c r="A9" s="44" t="s">
        <v>69</v>
      </c>
      <c r="B9" s="44" t="s">
        <v>198</v>
      </c>
      <c r="C9" s="44" t="s">
        <v>199</v>
      </c>
      <c r="D9" s="57"/>
      <c r="E9" s="57"/>
      <c r="F9" s="79"/>
      <c r="G9" s="59"/>
      <c r="H9" s="59"/>
    </row>
    <row r="10" spans="1:8" s="78" customFormat="1" ht="20.100000000000001" customHeight="1" x14ac:dyDescent="0.2">
      <c r="A10" s="74"/>
      <c r="B10" s="74"/>
      <c r="C10" s="74"/>
      <c r="D10" s="75">
        <v>42480</v>
      </c>
      <c r="E10" s="75">
        <v>42509</v>
      </c>
      <c r="F10" s="80">
        <v>48.69</v>
      </c>
      <c r="G10" s="77" t="s">
        <v>525</v>
      </c>
      <c r="H10" s="77" t="s">
        <v>526</v>
      </c>
    </row>
    <row r="11" spans="1:8" s="78" customFormat="1" ht="20.100000000000001" customHeight="1" x14ac:dyDescent="0.2">
      <c r="A11" s="74"/>
      <c r="B11" s="74"/>
      <c r="C11" s="74"/>
      <c r="D11" s="75">
        <v>42480</v>
      </c>
      <c r="E11" s="75">
        <v>42541</v>
      </c>
      <c r="F11" s="80">
        <v>33.15</v>
      </c>
      <c r="G11" s="77" t="s">
        <v>525</v>
      </c>
      <c r="H11" s="77" t="s">
        <v>200</v>
      </c>
    </row>
    <row r="12" spans="1:8" s="55" customFormat="1" ht="20.100000000000001" customHeight="1" x14ac:dyDescent="0.2">
      <c r="A12" s="50"/>
      <c r="B12" s="50"/>
      <c r="C12" s="50"/>
      <c r="D12" s="52">
        <v>42541</v>
      </c>
      <c r="E12" s="52">
        <v>42571</v>
      </c>
      <c r="F12" s="80">
        <v>29</v>
      </c>
      <c r="G12" s="54" t="s">
        <v>200</v>
      </c>
      <c r="H12" s="54" t="s">
        <v>201</v>
      </c>
    </row>
    <row r="13" spans="1:8" s="55" customFormat="1" ht="20.100000000000001" customHeight="1" x14ac:dyDescent="0.2">
      <c r="A13" s="50"/>
      <c r="B13" s="50"/>
      <c r="C13" s="50"/>
      <c r="D13" s="52">
        <v>42571</v>
      </c>
      <c r="E13" s="52">
        <v>42600</v>
      </c>
      <c r="F13" s="80">
        <v>26.91</v>
      </c>
      <c r="G13" s="54" t="s">
        <v>201</v>
      </c>
      <c r="H13" s="54" t="s">
        <v>202</v>
      </c>
    </row>
    <row r="14" spans="1:8" s="55" customFormat="1" ht="20.100000000000001" customHeight="1" x14ac:dyDescent="0.2">
      <c r="A14" s="50"/>
      <c r="B14" s="50"/>
      <c r="C14" s="50"/>
      <c r="D14" s="52">
        <v>42600</v>
      </c>
      <c r="E14" s="52">
        <v>42615</v>
      </c>
      <c r="F14" s="80">
        <v>13.45</v>
      </c>
      <c r="G14" s="54" t="s">
        <v>202</v>
      </c>
      <c r="H14" s="54" t="s">
        <v>203</v>
      </c>
    </row>
    <row r="15" spans="1:8" s="55" customFormat="1" ht="20.100000000000001" customHeight="1" x14ac:dyDescent="0.2">
      <c r="A15" s="50"/>
      <c r="B15" s="50"/>
      <c r="C15" s="50"/>
      <c r="D15" s="52">
        <v>42541</v>
      </c>
      <c r="E15" s="52">
        <v>42615</v>
      </c>
      <c r="F15" s="80">
        <v>0</v>
      </c>
      <c r="G15" s="54" t="s">
        <v>200</v>
      </c>
      <c r="H15" s="54" t="s">
        <v>204</v>
      </c>
    </row>
    <row r="16" spans="1:8" s="55" customFormat="1" ht="20.100000000000001" customHeight="1" x14ac:dyDescent="0.2">
      <c r="A16" s="44" t="s">
        <v>69</v>
      </c>
      <c r="B16" s="44" t="s">
        <v>205</v>
      </c>
      <c r="C16" s="44" t="s">
        <v>206</v>
      </c>
      <c r="D16" s="57"/>
      <c r="E16" s="57"/>
      <c r="F16" s="79"/>
      <c r="G16" s="59"/>
      <c r="H16" s="59"/>
    </row>
    <row r="17" spans="1:8" s="55" customFormat="1" ht="20.100000000000001" customHeight="1" x14ac:dyDescent="0.2">
      <c r="A17" s="50"/>
      <c r="B17" s="50"/>
      <c r="C17" s="50"/>
      <c r="D17" s="52">
        <v>42752</v>
      </c>
      <c r="E17" s="52">
        <v>42783</v>
      </c>
      <c r="F17" s="80">
        <v>51.8</v>
      </c>
      <c r="G17" s="54" t="s">
        <v>207</v>
      </c>
      <c r="H17" s="54" t="s">
        <v>208</v>
      </c>
    </row>
    <row r="18" spans="1:8" s="55" customFormat="1" ht="20.100000000000001" customHeight="1" x14ac:dyDescent="0.2">
      <c r="A18" s="50"/>
      <c r="B18" s="50"/>
      <c r="C18" s="50"/>
      <c r="D18" s="52">
        <v>42783</v>
      </c>
      <c r="E18" s="52">
        <v>42815</v>
      </c>
      <c r="F18" s="80">
        <v>251.74</v>
      </c>
      <c r="G18" s="54" t="s">
        <v>208</v>
      </c>
      <c r="H18" s="54" t="s">
        <v>209</v>
      </c>
    </row>
    <row r="19" spans="1:8" s="55" customFormat="1" ht="20.100000000000001" customHeight="1" x14ac:dyDescent="0.2">
      <c r="A19" s="50"/>
      <c r="B19" s="50"/>
      <c r="C19" s="50"/>
      <c r="D19" s="52">
        <v>42783</v>
      </c>
      <c r="E19" s="52">
        <v>42845</v>
      </c>
      <c r="F19" s="80">
        <v>167.99</v>
      </c>
      <c r="G19" s="54" t="s">
        <v>208</v>
      </c>
      <c r="H19" s="54" t="s">
        <v>210</v>
      </c>
    </row>
    <row r="20" spans="1:8" s="55" customFormat="1" ht="20.100000000000001" customHeight="1" x14ac:dyDescent="0.2">
      <c r="A20" s="50"/>
      <c r="B20" s="50"/>
      <c r="C20" s="50"/>
      <c r="D20" s="52">
        <v>42845</v>
      </c>
      <c r="E20" s="52">
        <v>42874</v>
      </c>
      <c r="F20" s="80">
        <v>107.74</v>
      </c>
      <c r="G20" s="54" t="s">
        <v>210</v>
      </c>
      <c r="H20" s="54" t="s">
        <v>211</v>
      </c>
    </row>
    <row r="21" spans="1:8" s="55" customFormat="1" ht="20.100000000000001" customHeight="1" x14ac:dyDescent="0.2">
      <c r="A21" s="50"/>
      <c r="B21" s="50"/>
      <c r="C21" s="50"/>
      <c r="D21" s="52">
        <v>42845</v>
      </c>
      <c r="E21" s="52">
        <v>42907</v>
      </c>
      <c r="F21" s="80">
        <v>46.66</v>
      </c>
      <c r="G21" s="54" t="s">
        <v>210</v>
      </c>
      <c r="H21" s="54" t="s">
        <v>212</v>
      </c>
    </row>
    <row r="22" spans="1:8" s="55" customFormat="1" ht="20.100000000000001" customHeight="1" x14ac:dyDescent="0.2">
      <c r="A22" s="44" t="s">
        <v>69</v>
      </c>
      <c r="B22" s="44" t="s">
        <v>213</v>
      </c>
      <c r="C22" s="44" t="s">
        <v>214</v>
      </c>
      <c r="D22" s="57"/>
      <c r="E22" s="57"/>
      <c r="F22" s="79"/>
      <c r="G22" s="59"/>
      <c r="H22" s="59"/>
    </row>
    <row r="23" spans="1:8" s="78" customFormat="1" ht="20.100000000000001" customHeight="1" x14ac:dyDescent="0.2">
      <c r="A23" s="74"/>
      <c r="B23" s="74"/>
      <c r="C23" s="74"/>
      <c r="D23" s="75">
        <v>42501</v>
      </c>
      <c r="E23" s="75">
        <v>42541</v>
      </c>
      <c r="F23" s="80">
        <v>106.7</v>
      </c>
      <c r="G23" s="77" t="s">
        <v>527</v>
      </c>
      <c r="H23" s="77" t="s">
        <v>215</v>
      </c>
    </row>
    <row r="24" spans="1:8" s="55" customFormat="1" ht="20.100000000000001" customHeight="1" x14ac:dyDescent="0.2">
      <c r="A24" s="50"/>
      <c r="B24" s="50"/>
      <c r="C24" s="50"/>
      <c r="D24" s="52">
        <v>42541</v>
      </c>
      <c r="E24" s="52">
        <v>42571</v>
      </c>
      <c r="F24" s="80">
        <v>20.72</v>
      </c>
      <c r="G24" s="54" t="s">
        <v>215</v>
      </c>
      <c r="H24" s="54" t="s">
        <v>216</v>
      </c>
    </row>
    <row r="25" spans="1:8" s="55" customFormat="1" ht="20.100000000000001" customHeight="1" x14ac:dyDescent="0.2">
      <c r="A25" s="50"/>
      <c r="B25" s="50"/>
      <c r="C25" s="50"/>
      <c r="D25" s="52">
        <v>42571</v>
      </c>
      <c r="E25" s="52">
        <v>42600</v>
      </c>
      <c r="F25" s="80">
        <v>19.66</v>
      </c>
      <c r="G25" s="54" t="s">
        <v>216</v>
      </c>
      <c r="H25" s="54" t="s">
        <v>217</v>
      </c>
    </row>
    <row r="26" spans="1:8" s="55" customFormat="1" ht="20.100000000000001" customHeight="1" x14ac:dyDescent="0.2">
      <c r="A26" s="50"/>
      <c r="B26" s="50"/>
      <c r="C26" s="50"/>
      <c r="D26" s="52">
        <v>42600</v>
      </c>
      <c r="E26" s="52">
        <v>42632</v>
      </c>
      <c r="F26" s="80">
        <v>20.7</v>
      </c>
      <c r="G26" s="54" t="s">
        <v>217</v>
      </c>
      <c r="H26" s="54" t="s">
        <v>218</v>
      </c>
    </row>
    <row r="27" spans="1:8" s="55" customFormat="1" ht="20.100000000000001" customHeight="1" x14ac:dyDescent="0.2">
      <c r="A27" s="50"/>
      <c r="B27" s="50"/>
      <c r="C27" s="50"/>
      <c r="D27" s="52">
        <v>42662</v>
      </c>
      <c r="E27" s="52">
        <v>42691</v>
      </c>
      <c r="F27" s="80">
        <v>39.36</v>
      </c>
      <c r="G27" s="54" t="s">
        <v>219</v>
      </c>
      <c r="H27" s="54" t="s">
        <v>220</v>
      </c>
    </row>
    <row r="28" spans="1:8" s="55" customFormat="1" ht="20.100000000000001" customHeight="1" x14ac:dyDescent="0.2">
      <c r="A28" s="50"/>
      <c r="B28" s="50"/>
      <c r="C28" s="50"/>
      <c r="D28" s="52">
        <v>42691</v>
      </c>
      <c r="E28" s="52">
        <v>42724</v>
      </c>
      <c r="F28" s="80">
        <v>15.55</v>
      </c>
      <c r="G28" s="54" t="s">
        <v>220</v>
      </c>
      <c r="H28" s="54" t="s">
        <v>221</v>
      </c>
    </row>
    <row r="29" spans="1:8" s="55" customFormat="1" ht="20.100000000000001" customHeight="1" x14ac:dyDescent="0.2">
      <c r="A29" s="50"/>
      <c r="B29" s="50"/>
      <c r="C29" s="50"/>
      <c r="D29" s="52">
        <v>42724</v>
      </c>
      <c r="E29" s="52">
        <v>42753</v>
      </c>
      <c r="F29" s="80">
        <v>80.8</v>
      </c>
      <c r="G29" s="54" t="s">
        <v>221</v>
      </c>
      <c r="H29" s="54" t="s">
        <v>222</v>
      </c>
    </row>
    <row r="30" spans="1:8" s="55" customFormat="1" ht="20.100000000000001" customHeight="1" x14ac:dyDescent="0.2">
      <c r="A30" s="44" t="s">
        <v>69</v>
      </c>
      <c r="B30" s="44" t="s">
        <v>223</v>
      </c>
      <c r="C30" s="44" t="s">
        <v>224</v>
      </c>
      <c r="D30" s="57"/>
      <c r="E30" s="57"/>
      <c r="F30" s="79"/>
      <c r="G30" s="59"/>
      <c r="H30" s="59"/>
    </row>
    <row r="31" spans="1:8" s="78" customFormat="1" ht="20.100000000000001" customHeight="1" x14ac:dyDescent="0.2">
      <c r="A31" s="81" t="s">
        <v>69</v>
      </c>
      <c r="B31" s="81" t="s">
        <v>223</v>
      </c>
      <c r="C31" s="81" t="s">
        <v>224</v>
      </c>
      <c r="D31" s="92">
        <v>42480</v>
      </c>
      <c r="E31" s="92">
        <v>42509</v>
      </c>
      <c r="F31" s="83">
        <v>10.36</v>
      </c>
      <c r="G31" s="93" t="s">
        <v>528</v>
      </c>
      <c r="H31" s="93" t="s">
        <v>529</v>
      </c>
    </row>
    <row r="32" spans="1:8" s="78" customFormat="1" ht="20.100000000000001" customHeight="1" x14ac:dyDescent="0.2">
      <c r="A32" s="91"/>
      <c r="B32" s="91"/>
      <c r="C32" s="91"/>
      <c r="D32" s="92">
        <v>42509</v>
      </c>
      <c r="E32" s="92">
        <v>42541</v>
      </c>
      <c r="F32" s="83">
        <v>6.21</v>
      </c>
      <c r="G32" s="93" t="s">
        <v>529</v>
      </c>
      <c r="H32" s="93" t="s">
        <v>225</v>
      </c>
    </row>
    <row r="33" spans="1:8" s="55" customFormat="1" ht="20.100000000000001" customHeight="1" x14ac:dyDescent="0.2">
      <c r="A33" s="81"/>
      <c r="B33" s="81"/>
      <c r="C33" s="81"/>
      <c r="D33" s="82">
        <v>42541</v>
      </c>
      <c r="E33" s="82">
        <v>42551</v>
      </c>
      <c r="F33" s="83">
        <v>0</v>
      </c>
      <c r="G33" s="84" t="s">
        <v>225</v>
      </c>
      <c r="H33" s="84" t="s">
        <v>226</v>
      </c>
    </row>
    <row r="34" spans="1:8" s="55" customFormat="1" ht="20.100000000000001" customHeight="1" x14ac:dyDescent="0.2">
      <c r="A34" s="44" t="s">
        <v>69</v>
      </c>
      <c r="B34" s="44" t="s">
        <v>227</v>
      </c>
      <c r="C34" s="44" t="s">
        <v>228</v>
      </c>
      <c r="D34" s="57"/>
      <c r="E34" s="57"/>
      <c r="F34" s="79"/>
      <c r="G34" s="59"/>
      <c r="H34" s="59"/>
    </row>
    <row r="35" spans="1:8" s="55" customFormat="1" ht="20.100000000000001" customHeight="1" x14ac:dyDescent="0.2">
      <c r="A35" s="50"/>
      <c r="B35" s="50"/>
      <c r="C35" s="50" t="s">
        <v>229</v>
      </c>
      <c r="D35" s="52"/>
      <c r="E35" s="52"/>
      <c r="F35" s="85"/>
      <c r="G35" s="54"/>
      <c r="H35" s="54"/>
    </row>
    <row r="36" spans="1:8" s="55" customFormat="1" ht="20.100000000000001" customHeight="1" x14ac:dyDescent="0.2">
      <c r="A36" s="44" t="s">
        <v>69</v>
      </c>
      <c r="B36" s="44" t="s">
        <v>230</v>
      </c>
      <c r="C36" s="44" t="s">
        <v>231</v>
      </c>
      <c r="D36" s="57"/>
      <c r="E36" s="57"/>
      <c r="F36" s="79"/>
      <c r="G36" s="59"/>
      <c r="H36" s="59"/>
    </row>
    <row r="37" spans="1:8" s="55" customFormat="1" ht="20.100000000000001" customHeight="1" x14ac:dyDescent="0.2">
      <c r="A37" s="44" t="s">
        <v>69</v>
      </c>
      <c r="B37" s="44" t="s">
        <v>232</v>
      </c>
      <c r="C37" s="44" t="s">
        <v>233</v>
      </c>
      <c r="D37" s="57"/>
      <c r="E37" s="57"/>
      <c r="F37" s="79"/>
      <c r="G37" s="59"/>
      <c r="H37" s="59"/>
    </row>
    <row r="38" spans="1:8" s="55" customFormat="1" ht="20.100000000000001" customHeight="1" x14ac:dyDescent="0.2">
      <c r="A38" s="44" t="s">
        <v>69</v>
      </c>
      <c r="B38" s="44" t="s">
        <v>234</v>
      </c>
      <c r="C38" s="44" t="s">
        <v>235</v>
      </c>
      <c r="D38" s="57"/>
      <c r="E38" s="57"/>
      <c r="F38" s="79"/>
      <c r="G38" s="59"/>
      <c r="H38" s="59"/>
    </row>
    <row r="39" spans="1:8" s="55" customFormat="1" ht="20.100000000000001" customHeight="1" x14ac:dyDescent="0.2">
      <c r="A39" s="44" t="s">
        <v>69</v>
      </c>
      <c r="B39" s="44" t="s">
        <v>236</v>
      </c>
      <c r="C39" s="44" t="s">
        <v>237</v>
      </c>
      <c r="D39" s="57"/>
      <c r="E39" s="57"/>
      <c r="F39" s="79"/>
      <c r="G39" s="59"/>
      <c r="H39" s="59"/>
    </row>
    <row r="40" spans="1:8" s="78" customFormat="1" ht="20.100000000000001" customHeight="1" x14ac:dyDescent="0.2">
      <c r="A40" s="94"/>
      <c r="B40" s="94"/>
      <c r="C40" s="94"/>
      <c r="D40" s="75">
        <v>42503</v>
      </c>
      <c r="E40" s="75">
        <v>42541</v>
      </c>
      <c r="F40" s="80">
        <v>17.61</v>
      </c>
      <c r="G40" s="77">
        <v>3571</v>
      </c>
      <c r="H40" s="77" t="s">
        <v>238</v>
      </c>
    </row>
    <row r="41" spans="1:8" s="55" customFormat="1" ht="20.100000000000001" customHeight="1" x14ac:dyDescent="0.2">
      <c r="A41" s="61"/>
      <c r="B41" s="61"/>
      <c r="C41" s="61"/>
      <c r="D41" s="52">
        <v>42541</v>
      </c>
      <c r="E41" s="52">
        <v>42571</v>
      </c>
      <c r="F41" s="80">
        <v>10.36</v>
      </c>
      <c r="G41" s="54" t="s">
        <v>238</v>
      </c>
      <c r="H41" s="54" t="s">
        <v>239</v>
      </c>
    </row>
    <row r="42" spans="1:8" s="55" customFormat="1" ht="20.100000000000001" customHeight="1" x14ac:dyDescent="0.2">
      <c r="A42" s="61"/>
      <c r="B42" s="61"/>
      <c r="C42" s="61"/>
      <c r="D42" s="52">
        <v>42503</v>
      </c>
      <c r="E42" s="52">
        <v>42601</v>
      </c>
      <c r="F42" s="80">
        <v>16.579999999999998</v>
      </c>
      <c r="G42" s="54" t="s">
        <v>240</v>
      </c>
      <c r="H42" s="54" t="s">
        <v>241</v>
      </c>
    </row>
    <row r="43" spans="1:8" s="55" customFormat="1" ht="20.100000000000001" customHeight="1" x14ac:dyDescent="0.2">
      <c r="A43" s="61"/>
      <c r="B43" s="61"/>
      <c r="C43" s="61"/>
      <c r="D43" s="52">
        <v>42601</v>
      </c>
      <c r="E43" s="52">
        <v>42614</v>
      </c>
      <c r="F43" s="80">
        <v>3.1</v>
      </c>
      <c r="G43" s="54" t="s">
        <v>241</v>
      </c>
      <c r="H43" s="54" t="s">
        <v>242</v>
      </c>
    </row>
    <row r="44" spans="1:8" s="55" customFormat="1" ht="20.100000000000001" customHeight="1" x14ac:dyDescent="0.2">
      <c r="A44" s="44" t="s">
        <v>69</v>
      </c>
      <c r="B44" s="44" t="s">
        <v>243</v>
      </c>
      <c r="C44" s="44" t="s">
        <v>237</v>
      </c>
      <c r="D44" s="57"/>
      <c r="E44" s="57"/>
      <c r="F44" s="79"/>
      <c r="G44" s="59"/>
      <c r="H44" s="59"/>
    </row>
    <row r="45" spans="1:8" s="55" customFormat="1" ht="20.100000000000001" customHeight="1" x14ac:dyDescent="0.2">
      <c r="A45" s="44" t="s">
        <v>69</v>
      </c>
      <c r="B45" s="44" t="s">
        <v>244</v>
      </c>
      <c r="C45" s="44" t="s">
        <v>245</v>
      </c>
      <c r="D45" s="57"/>
      <c r="E45" s="57"/>
      <c r="F45" s="79"/>
      <c r="G45" s="59"/>
      <c r="H45" s="59"/>
    </row>
    <row r="46" spans="1:8" s="55" customFormat="1" ht="20.100000000000001" customHeight="1" x14ac:dyDescent="0.2">
      <c r="A46" s="50"/>
      <c r="B46" s="50"/>
      <c r="C46" s="50"/>
      <c r="D46" s="52">
        <v>42528</v>
      </c>
      <c r="E46" s="52">
        <v>42571</v>
      </c>
      <c r="F46" s="86" t="s">
        <v>246</v>
      </c>
      <c r="G46" s="54" t="s">
        <v>247</v>
      </c>
      <c r="H46" s="54" t="s">
        <v>248</v>
      </c>
    </row>
    <row r="47" spans="1:8" s="55" customFormat="1" ht="20.100000000000001" customHeight="1" x14ac:dyDescent="0.2">
      <c r="A47" s="50"/>
      <c r="B47" s="50"/>
      <c r="C47" s="50"/>
      <c r="D47" s="52">
        <v>42528</v>
      </c>
      <c r="E47" s="52">
        <v>42601</v>
      </c>
      <c r="F47" s="86" t="s">
        <v>249</v>
      </c>
      <c r="G47" s="54" t="s">
        <v>247</v>
      </c>
      <c r="H47" s="54" t="s">
        <v>250</v>
      </c>
    </row>
    <row r="48" spans="1:8" s="55" customFormat="1" ht="20.100000000000001" customHeight="1" x14ac:dyDescent="0.2">
      <c r="A48" s="50"/>
      <c r="B48" s="50"/>
      <c r="C48" s="50"/>
      <c r="D48" s="52">
        <v>42601</v>
      </c>
      <c r="E48" s="52">
        <v>42632</v>
      </c>
      <c r="F48" s="86" t="s">
        <v>251</v>
      </c>
      <c r="G48" s="54" t="s">
        <v>250</v>
      </c>
      <c r="H48" s="54" t="s">
        <v>252</v>
      </c>
    </row>
    <row r="49" spans="1:8" s="55" customFormat="1" ht="20.100000000000001" customHeight="1" x14ac:dyDescent="0.2">
      <c r="A49" s="50"/>
      <c r="B49" s="50"/>
      <c r="C49" s="50"/>
      <c r="D49" s="52">
        <v>42601</v>
      </c>
      <c r="E49" s="52">
        <v>42646</v>
      </c>
      <c r="F49" s="86" t="s">
        <v>253</v>
      </c>
      <c r="G49" s="54" t="s">
        <v>250</v>
      </c>
      <c r="H49" s="54" t="s">
        <v>254</v>
      </c>
    </row>
    <row r="50" spans="1:8" s="55" customFormat="1" ht="20.100000000000001" customHeight="1" x14ac:dyDescent="0.2">
      <c r="A50" s="44" t="s">
        <v>69</v>
      </c>
      <c r="B50" s="44" t="s">
        <v>255</v>
      </c>
      <c r="C50" s="44" t="s">
        <v>256</v>
      </c>
      <c r="D50" s="57"/>
      <c r="E50" s="57"/>
      <c r="F50" s="79"/>
      <c r="G50" s="59"/>
      <c r="H50" s="59"/>
    </row>
    <row r="51" spans="1:8" s="55" customFormat="1" ht="20.100000000000001" customHeight="1" x14ac:dyDescent="0.2">
      <c r="A51" s="44" t="s">
        <v>69</v>
      </c>
      <c r="B51" s="44" t="s">
        <v>257</v>
      </c>
      <c r="C51" s="44" t="s">
        <v>258</v>
      </c>
      <c r="D51" s="57"/>
      <c r="E51" s="57"/>
      <c r="F51" s="79"/>
      <c r="G51" s="59"/>
      <c r="H51" s="59"/>
    </row>
    <row r="52" spans="1:8" s="78" customFormat="1" ht="20.100000000000001" customHeight="1" x14ac:dyDescent="0.2">
      <c r="A52" s="74"/>
      <c r="B52" s="74"/>
      <c r="C52" s="74"/>
      <c r="D52" s="75">
        <v>42480</v>
      </c>
      <c r="E52" s="75">
        <v>42509</v>
      </c>
      <c r="F52" s="80">
        <v>25.9</v>
      </c>
      <c r="G52" s="77" t="s">
        <v>530</v>
      </c>
      <c r="H52" s="77" t="s">
        <v>531</v>
      </c>
    </row>
    <row r="53" spans="1:8" s="78" customFormat="1" ht="20.100000000000001" customHeight="1" x14ac:dyDescent="0.2">
      <c r="A53" s="74"/>
      <c r="B53" s="74"/>
      <c r="C53" s="74"/>
      <c r="D53" s="75">
        <v>42509</v>
      </c>
      <c r="E53" s="75">
        <v>42531</v>
      </c>
      <c r="F53" s="80">
        <v>8.2799999999999994</v>
      </c>
      <c r="G53" s="77" t="s">
        <v>531</v>
      </c>
      <c r="H53" s="77" t="s">
        <v>532</v>
      </c>
    </row>
    <row r="54" spans="1:8" s="55" customFormat="1" ht="20.100000000000001" customHeight="1" x14ac:dyDescent="0.2">
      <c r="A54" s="44" t="s">
        <v>69</v>
      </c>
      <c r="B54" s="44" t="s">
        <v>259</v>
      </c>
      <c r="C54" s="44" t="s">
        <v>260</v>
      </c>
      <c r="D54" s="57"/>
      <c r="E54" s="57"/>
      <c r="F54" s="79"/>
      <c r="G54" s="59"/>
      <c r="H54" s="59"/>
    </row>
    <row r="55" spans="1:8" s="55" customFormat="1" ht="20.100000000000001" customHeight="1" x14ac:dyDescent="0.2">
      <c r="A55" s="44" t="s">
        <v>69</v>
      </c>
      <c r="B55" s="44" t="s">
        <v>261</v>
      </c>
      <c r="C55" s="44" t="s">
        <v>262</v>
      </c>
      <c r="D55" s="57"/>
      <c r="E55" s="57"/>
      <c r="F55" s="79"/>
      <c r="G55" s="59"/>
      <c r="H55" s="59"/>
    </row>
    <row r="56" spans="1:8" s="55" customFormat="1" ht="20.100000000000001" customHeight="1" x14ac:dyDescent="0.2">
      <c r="A56" s="44" t="s">
        <v>69</v>
      </c>
      <c r="B56" s="44" t="s">
        <v>263</v>
      </c>
      <c r="C56" s="44" t="s">
        <v>264</v>
      </c>
      <c r="D56" s="57"/>
      <c r="E56" s="57"/>
      <c r="F56" s="79"/>
      <c r="G56" s="59"/>
      <c r="H56" s="59"/>
    </row>
    <row r="57" spans="1:8" s="55" customFormat="1" ht="20.100000000000001" customHeight="1" x14ac:dyDescent="0.2">
      <c r="A57" s="44" t="s">
        <v>69</v>
      </c>
      <c r="B57" s="44" t="s">
        <v>265</v>
      </c>
      <c r="C57" s="44" t="s">
        <v>266</v>
      </c>
      <c r="D57" s="57"/>
      <c r="E57" s="57"/>
      <c r="F57" s="79"/>
      <c r="G57" s="59"/>
      <c r="H57" s="59"/>
    </row>
    <row r="58" spans="1:8" s="55" customFormat="1" ht="20.100000000000001" customHeight="1" x14ac:dyDescent="0.2">
      <c r="A58" s="50"/>
      <c r="B58" s="50"/>
      <c r="C58" s="50"/>
      <c r="D58" s="52">
        <v>42741</v>
      </c>
      <c r="E58" s="52">
        <v>42783</v>
      </c>
      <c r="F58" s="80">
        <v>103.6</v>
      </c>
      <c r="G58" s="54" t="s">
        <v>267</v>
      </c>
      <c r="H58" s="54" t="s">
        <v>268</v>
      </c>
    </row>
    <row r="59" spans="1:8" s="55" customFormat="1" ht="20.100000000000001" customHeight="1" x14ac:dyDescent="0.2">
      <c r="A59" s="50"/>
      <c r="B59" s="50"/>
      <c r="C59" s="50"/>
      <c r="D59" s="52">
        <v>42815</v>
      </c>
      <c r="E59" s="52">
        <v>42845</v>
      </c>
      <c r="F59" s="80">
        <v>11.4</v>
      </c>
      <c r="G59" s="54" t="s">
        <v>269</v>
      </c>
      <c r="H59" s="54" t="s">
        <v>270</v>
      </c>
    </row>
    <row r="60" spans="1:8" s="55" customFormat="1" ht="20.100000000000001" customHeight="1" x14ac:dyDescent="0.2">
      <c r="A60" s="44" t="s">
        <v>69</v>
      </c>
      <c r="B60" s="44" t="s">
        <v>271</v>
      </c>
      <c r="C60" s="44" t="s">
        <v>272</v>
      </c>
      <c r="D60" s="57"/>
      <c r="E60" s="57"/>
      <c r="F60" s="79"/>
      <c r="G60" s="59"/>
      <c r="H60" s="59"/>
    </row>
    <row r="61" spans="1:8" s="55" customFormat="1" ht="20.100000000000001" customHeight="1" x14ac:dyDescent="0.2">
      <c r="A61" s="44" t="s">
        <v>69</v>
      </c>
      <c r="B61" s="44" t="s">
        <v>265</v>
      </c>
      <c r="C61" s="44" t="s">
        <v>273</v>
      </c>
      <c r="D61" s="57"/>
      <c r="E61" s="57"/>
      <c r="F61" s="79"/>
      <c r="G61" s="59"/>
      <c r="H61" s="59"/>
    </row>
    <row r="62" spans="1:8" s="55" customFormat="1" ht="20.100000000000001" customHeight="1" x14ac:dyDescent="0.2">
      <c r="A62" s="61"/>
      <c r="B62" s="61"/>
      <c r="C62" s="61"/>
      <c r="D62" s="52">
        <v>42783</v>
      </c>
      <c r="E62" s="52">
        <v>42815</v>
      </c>
      <c r="F62" s="80">
        <v>69.41</v>
      </c>
      <c r="G62" s="54" t="s">
        <v>268</v>
      </c>
      <c r="H62" s="54" t="s">
        <v>269</v>
      </c>
    </row>
    <row r="63" spans="1:8" s="55" customFormat="1" ht="20.100000000000001" customHeight="1" x14ac:dyDescent="0.2">
      <c r="A63" s="61"/>
      <c r="B63" s="61"/>
      <c r="C63" s="61"/>
      <c r="D63" s="52">
        <v>42845</v>
      </c>
      <c r="E63" s="52">
        <v>42874</v>
      </c>
      <c r="F63" s="80">
        <v>31.08</v>
      </c>
      <c r="G63" s="54" t="s">
        <v>270</v>
      </c>
      <c r="H63" s="54" t="s">
        <v>274</v>
      </c>
    </row>
    <row r="64" spans="1:8" s="55" customFormat="1" ht="20.100000000000001" customHeight="1" x14ac:dyDescent="0.2">
      <c r="A64" s="44" t="s">
        <v>69</v>
      </c>
      <c r="B64" s="44" t="s">
        <v>275</v>
      </c>
      <c r="C64" s="44" t="s">
        <v>276</v>
      </c>
      <c r="D64" s="57"/>
      <c r="E64" s="57"/>
      <c r="F64" s="79"/>
      <c r="G64" s="59"/>
      <c r="H64" s="59"/>
    </row>
    <row r="65" spans="1:8" s="78" customFormat="1" ht="20.100000000000001" customHeight="1" x14ac:dyDescent="0.2">
      <c r="A65" s="94"/>
      <c r="B65" s="94"/>
      <c r="C65" s="94"/>
      <c r="D65" s="75">
        <v>42504</v>
      </c>
      <c r="E65" s="75">
        <v>42541</v>
      </c>
      <c r="F65" s="80">
        <v>3.1</v>
      </c>
      <c r="G65" s="77" t="s">
        <v>533</v>
      </c>
      <c r="H65" s="77" t="s">
        <v>277</v>
      </c>
    </row>
    <row r="66" spans="1:8" s="55" customFormat="1" ht="20.100000000000001" customHeight="1" x14ac:dyDescent="0.2">
      <c r="A66" s="61"/>
      <c r="B66" s="61"/>
      <c r="C66" s="61"/>
      <c r="D66" s="52">
        <v>42541</v>
      </c>
      <c r="E66" s="52">
        <v>42571</v>
      </c>
      <c r="F66" s="80">
        <v>1.03</v>
      </c>
      <c r="G66" s="54" t="s">
        <v>277</v>
      </c>
      <c r="H66" s="54" t="s">
        <v>278</v>
      </c>
    </row>
    <row r="67" spans="1:8" s="55" customFormat="1" ht="20.100000000000001" customHeight="1" x14ac:dyDescent="0.2">
      <c r="A67" s="61"/>
      <c r="B67" s="61"/>
      <c r="C67" s="61"/>
      <c r="D67" s="52">
        <v>42571</v>
      </c>
      <c r="E67" s="52">
        <v>42601</v>
      </c>
      <c r="F67" s="80">
        <v>5.17</v>
      </c>
      <c r="G67" s="54" t="s">
        <v>279</v>
      </c>
      <c r="H67" s="54" t="s">
        <v>280</v>
      </c>
    </row>
    <row r="68" spans="1:8" s="55" customFormat="1" ht="20.100000000000001" customHeight="1" x14ac:dyDescent="0.2">
      <c r="A68" s="61"/>
      <c r="B68" s="61"/>
      <c r="C68" s="61"/>
      <c r="D68" s="52">
        <v>42601</v>
      </c>
      <c r="E68" s="52">
        <v>42632</v>
      </c>
      <c r="F68" s="80">
        <v>1.03</v>
      </c>
      <c r="G68" s="54" t="s">
        <v>280</v>
      </c>
      <c r="H68" s="54" t="s">
        <v>281</v>
      </c>
    </row>
    <row r="69" spans="1:8" s="55" customFormat="1" ht="20.100000000000001" customHeight="1" x14ac:dyDescent="0.2">
      <c r="A69" s="61"/>
      <c r="B69" s="61"/>
      <c r="C69" s="61"/>
      <c r="D69" s="52">
        <v>42632</v>
      </c>
      <c r="E69" s="52">
        <v>42656</v>
      </c>
      <c r="F69" s="80">
        <v>2.0699999999999998</v>
      </c>
      <c r="G69" s="54" t="s">
        <v>281</v>
      </c>
      <c r="H69" s="54" t="s">
        <v>282</v>
      </c>
    </row>
    <row r="70" spans="1:8" s="55" customFormat="1" ht="20.100000000000001" customHeight="1" x14ac:dyDescent="0.2">
      <c r="A70" s="44" t="s">
        <v>69</v>
      </c>
      <c r="B70" s="44" t="s">
        <v>283</v>
      </c>
      <c r="C70" s="44" t="s">
        <v>284</v>
      </c>
      <c r="D70" s="57"/>
      <c r="E70" s="57"/>
      <c r="F70" s="79"/>
      <c r="G70" s="59"/>
      <c r="H70" s="59"/>
    </row>
    <row r="71" spans="1:8" s="55" customFormat="1" ht="20.100000000000001" customHeight="1" x14ac:dyDescent="0.2">
      <c r="A71" s="44" t="s">
        <v>69</v>
      </c>
      <c r="B71" s="44" t="s">
        <v>285</v>
      </c>
      <c r="C71" s="44" t="s">
        <v>286</v>
      </c>
      <c r="D71" s="57"/>
      <c r="E71" s="57"/>
      <c r="F71" s="79"/>
      <c r="G71" s="59"/>
      <c r="H71" s="59"/>
    </row>
    <row r="72" spans="1:8" s="55" customFormat="1" ht="20.100000000000001" customHeight="1" x14ac:dyDescent="0.2">
      <c r="A72" s="44" t="s">
        <v>69</v>
      </c>
      <c r="B72" s="44" t="s">
        <v>287</v>
      </c>
      <c r="C72" s="44" t="s">
        <v>288</v>
      </c>
      <c r="D72" s="57"/>
      <c r="E72" s="57"/>
      <c r="F72" s="79"/>
      <c r="G72" s="59"/>
      <c r="H72" s="59"/>
    </row>
    <row r="73" spans="1:8" s="55" customFormat="1" ht="20.100000000000001" customHeight="1" x14ac:dyDescent="0.2">
      <c r="A73" s="44" t="s">
        <v>69</v>
      </c>
      <c r="B73" s="44" t="s">
        <v>289</v>
      </c>
      <c r="C73" s="44" t="s">
        <v>290</v>
      </c>
      <c r="D73" s="57"/>
      <c r="E73" s="57"/>
      <c r="F73" s="79"/>
      <c r="G73" s="59"/>
      <c r="H73" s="59"/>
    </row>
    <row r="74" spans="1:8" s="55" customFormat="1" ht="20.100000000000001" customHeight="1" x14ac:dyDescent="0.2">
      <c r="A74" s="44" t="s">
        <v>69</v>
      </c>
      <c r="B74" s="44" t="s">
        <v>291</v>
      </c>
      <c r="C74" s="44" t="s">
        <v>292</v>
      </c>
      <c r="D74" s="57"/>
      <c r="E74" s="57"/>
      <c r="F74" s="79"/>
      <c r="G74" s="59"/>
      <c r="H74" s="59"/>
    </row>
    <row r="75" spans="1:8" s="55" customFormat="1" ht="20.100000000000001" customHeight="1" x14ac:dyDescent="0.2">
      <c r="A75" s="44" t="s">
        <v>69</v>
      </c>
      <c r="B75" s="44" t="s">
        <v>293</v>
      </c>
      <c r="C75" s="44" t="s">
        <v>294</v>
      </c>
      <c r="D75" s="57"/>
      <c r="E75" s="57"/>
      <c r="F75" s="79"/>
      <c r="G75" s="59"/>
      <c r="H75" s="59"/>
    </row>
    <row r="76" spans="1:8" s="55" customFormat="1" ht="20.100000000000001" customHeight="1" x14ac:dyDescent="0.2">
      <c r="A76" s="44" t="s">
        <v>69</v>
      </c>
      <c r="B76" s="44" t="s">
        <v>295</v>
      </c>
      <c r="C76" s="44" t="s">
        <v>296</v>
      </c>
      <c r="D76" s="57"/>
      <c r="E76" s="57"/>
      <c r="F76" s="79"/>
      <c r="G76" s="59"/>
      <c r="H76" s="59"/>
    </row>
    <row r="77" spans="1:8" s="55" customFormat="1" ht="20.100000000000001" customHeight="1" x14ac:dyDescent="0.2">
      <c r="A77" s="44" t="s">
        <v>69</v>
      </c>
      <c r="B77" s="44" t="s">
        <v>297</v>
      </c>
      <c r="C77" s="44" t="s">
        <v>298</v>
      </c>
      <c r="D77" s="57"/>
      <c r="E77" s="57"/>
      <c r="F77" s="79"/>
      <c r="G77" s="59"/>
      <c r="H77" s="59"/>
    </row>
    <row r="78" spans="1:8" s="55" customFormat="1" ht="20.100000000000001" customHeight="1" x14ac:dyDescent="0.2">
      <c r="A78" s="61"/>
      <c r="B78" s="61"/>
      <c r="C78" s="61"/>
      <c r="D78" s="52">
        <v>42541</v>
      </c>
      <c r="E78" s="52">
        <v>42552</v>
      </c>
      <c r="F78" s="80">
        <v>6.21</v>
      </c>
      <c r="G78" s="54" t="s">
        <v>299</v>
      </c>
      <c r="H78" s="54" t="s">
        <v>300</v>
      </c>
    </row>
    <row r="79" spans="1:8" s="55" customFormat="1" ht="20.100000000000001" customHeight="1" x14ac:dyDescent="0.2">
      <c r="A79" s="44" t="s">
        <v>69</v>
      </c>
      <c r="B79" s="44" t="s">
        <v>301</v>
      </c>
      <c r="C79" s="44" t="s">
        <v>302</v>
      </c>
      <c r="D79" s="57"/>
      <c r="E79" s="57"/>
      <c r="F79" s="79"/>
      <c r="G79" s="59"/>
      <c r="H79" s="59"/>
    </row>
    <row r="80" spans="1:8" s="55" customFormat="1" ht="20.100000000000001" customHeight="1" x14ac:dyDescent="0.2">
      <c r="A80" s="44" t="s">
        <v>69</v>
      </c>
      <c r="B80" s="44" t="s">
        <v>303</v>
      </c>
      <c r="C80" s="44" t="s">
        <v>304</v>
      </c>
      <c r="D80" s="57"/>
      <c r="E80" s="57"/>
      <c r="F80" s="79"/>
      <c r="G80" s="59"/>
      <c r="H80" s="59"/>
    </row>
    <row r="81" spans="1:8" s="55" customFormat="1" ht="20.100000000000001" customHeight="1" x14ac:dyDescent="0.2">
      <c r="A81" s="44" t="s">
        <v>69</v>
      </c>
      <c r="B81" s="44" t="s">
        <v>133</v>
      </c>
      <c r="C81" s="44" t="s">
        <v>305</v>
      </c>
      <c r="D81" s="57"/>
      <c r="E81" s="57"/>
      <c r="F81" s="79"/>
      <c r="G81" s="59"/>
      <c r="H81" s="59"/>
    </row>
    <row r="82" spans="1:8" s="55" customFormat="1" ht="20.100000000000001" customHeight="1" x14ac:dyDescent="0.2">
      <c r="A82" s="61"/>
      <c r="B82" s="61"/>
      <c r="C82" s="61"/>
      <c r="D82" s="52">
        <v>42669</v>
      </c>
      <c r="E82" s="52">
        <v>42691</v>
      </c>
      <c r="F82" s="80">
        <v>0</v>
      </c>
      <c r="G82" s="54" t="s">
        <v>306</v>
      </c>
      <c r="H82" s="54" t="s">
        <v>306</v>
      </c>
    </row>
    <row r="83" spans="1:8" s="55" customFormat="1" ht="20.100000000000001" customHeight="1" x14ac:dyDescent="0.2">
      <c r="A83" s="61"/>
      <c r="B83" s="61"/>
      <c r="C83" s="61"/>
      <c r="D83" s="52">
        <v>42691</v>
      </c>
      <c r="E83" s="52">
        <v>42724</v>
      </c>
      <c r="F83" s="80">
        <v>34.22</v>
      </c>
      <c r="G83" s="54" t="s">
        <v>306</v>
      </c>
      <c r="H83" s="54" t="s">
        <v>307</v>
      </c>
    </row>
    <row r="84" spans="1:8" s="55" customFormat="1" ht="20.100000000000001" customHeight="1" x14ac:dyDescent="0.2">
      <c r="A84" s="61"/>
      <c r="B84" s="61"/>
      <c r="C84" s="61"/>
      <c r="D84" s="52">
        <v>42724</v>
      </c>
      <c r="E84" s="52">
        <v>42754</v>
      </c>
      <c r="F84" s="80">
        <v>156.43</v>
      </c>
      <c r="G84" s="54" t="s">
        <v>307</v>
      </c>
      <c r="H84" s="54" t="s">
        <v>308</v>
      </c>
    </row>
    <row r="85" spans="1:8" s="55" customFormat="1" ht="20.100000000000001" customHeight="1" x14ac:dyDescent="0.2">
      <c r="A85" s="61"/>
      <c r="B85" s="61"/>
      <c r="C85" s="61"/>
      <c r="D85" s="52">
        <v>43089</v>
      </c>
      <c r="E85" s="52">
        <v>42783</v>
      </c>
      <c r="F85" s="80">
        <v>108.78</v>
      </c>
      <c r="G85" s="54" t="s">
        <v>309</v>
      </c>
      <c r="H85" s="54" t="s">
        <v>310</v>
      </c>
    </row>
    <row r="86" spans="1:8" s="55" customFormat="1" ht="20.100000000000001" customHeight="1" x14ac:dyDescent="0.2">
      <c r="A86" s="61"/>
      <c r="B86" s="61"/>
      <c r="C86" s="61"/>
      <c r="D86" s="52">
        <v>42783</v>
      </c>
      <c r="E86" s="52">
        <v>42815</v>
      </c>
      <c r="F86" s="80">
        <v>129.5</v>
      </c>
      <c r="G86" s="54" t="s">
        <v>310</v>
      </c>
      <c r="H86" s="54" t="s">
        <v>311</v>
      </c>
    </row>
    <row r="87" spans="1:8" s="55" customFormat="1" ht="20.100000000000001" customHeight="1" x14ac:dyDescent="0.2">
      <c r="A87" s="61"/>
      <c r="B87" s="61"/>
      <c r="C87" s="61"/>
      <c r="D87" s="52">
        <v>42783</v>
      </c>
      <c r="E87" s="52">
        <v>42845</v>
      </c>
      <c r="F87" s="80">
        <v>97.47</v>
      </c>
      <c r="G87" s="54" t="s">
        <v>310</v>
      </c>
      <c r="H87" s="54" t="s">
        <v>312</v>
      </c>
    </row>
    <row r="88" spans="1:8" s="55" customFormat="1" ht="20.100000000000001" customHeight="1" x14ac:dyDescent="0.2">
      <c r="A88" s="61"/>
      <c r="B88" s="61"/>
      <c r="C88" s="61"/>
      <c r="D88" s="52">
        <v>42845</v>
      </c>
      <c r="E88" s="52">
        <v>42874</v>
      </c>
      <c r="F88" s="80">
        <v>76.66</v>
      </c>
      <c r="G88" s="54" t="s">
        <v>312</v>
      </c>
      <c r="H88" s="54" t="s">
        <v>313</v>
      </c>
    </row>
    <row r="89" spans="1:8" s="55" customFormat="1" ht="20.100000000000001" customHeight="1" x14ac:dyDescent="0.2">
      <c r="A89" s="61"/>
      <c r="B89" s="61"/>
      <c r="C89" s="61"/>
      <c r="D89" s="52">
        <v>42845</v>
      </c>
      <c r="E89" s="52">
        <v>42907</v>
      </c>
      <c r="F89" s="80">
        <v>27.99</v>
      </c>
      <c r="G89" s="54" t="s">
        <v>312</v>
      </c>
      <c r="H89" s="54" t="s">
        <v>314</v>
      </c>
    </row>
    <row r="90" spans="1:8" s="55" customFormat="1" ht="20.100000000000001" customHeight="1" x14ac:dyDescent="0.2">
      <c r="A90" s="44" t="s">
        <v>69</v>
      </c>
      <c r="B90" s="44" t="s">
        <v>315</v>
      </c>
      <c r="C90" s="44" t="s">
        <v>316</v>
      </c>
      <c r="D90" s="57"/>
      <c r="E90" s="57"/>
      <c r="F90" s="79"/>
      <c r="G90" s="59"/>
      <c r="H90" s="59"/>
    </row>
    <row r="91" spans="1:8" s="55" customFormat="1" ht="20.100000000000001" customHeight="1" x14ac:dyDescent="0.2">
      <c r="A91" s="44" t="s">
        <v>69</v>
      </c>
      <c r="B91" s="44" t="s">
        <v>317</v>
      </c>
      <c r="C91" s="44" t="s">
        <v>318</v>
      </c>
      <c r="D91" s="57"/>
      <c r="E91" s="57"/>
      <c r="F91" s="79"/>
      <c r="G91" s="59"/>
      <c r="H91" s="59"/>
    </row>
    <row r="92" spans="1:8" s="55" customFormat="1" ht="20.100000000000001" customHeight="1" x14ac:dyDescent="0.2">
      <c r="A92" s="61"/>
      <c r="B92" s="61"/>
      <c r="C92" s="61"/>
      <c r="D92" s="52">
        <v>42557</v>
      </c>
      <c r="E92" s="52">
        <v>42601</v>
      </c>
      <c r="F92" s="80">
        <v>4.1399999999999997</v>
      </c>
      <c r="G92" s="54" t="s">
        <v>319</v>
      </c>
      <c r="H92" s="54" t="s">
        <v>320</v>
      </c>
    </row>
    <row r="93" spans="1:8" s="55" customFormat="1" ht="20.100000000000001" customHeight="1" x14ac:dyDescent="0.2">
      <c r="A93" s="61"/>
      <c r="B93" s="61"/>
      <c r="C93" s="61"/>
      <c r="D93" s="52">
        <v>42601</v>
      </c>
      <c r="E93" s="52">
        <v>42632</v>
      </c>
      <c r="F93" s="80">
        <v>23.8</v>
      </c>
      <c r="G93" s="54" t="s">
        <v>320</v>
      </c>
      <c r="H93" s="54" t="s">
        <v>321</v>
      </c>
    </row>
    <row r="94" spans="1:8" s="55" customFormat="1" ht="20.100000000000001" customHeight="1" x14ac:dyDescent="0.2">
      <c r="A94" s="61"/>
      <c r="B94" s="61"/>
      <c r="C94" s="61"/>
      <c r="D94" s="52">
        <v>42601</v>
      </c>
      <c r="E94" s="52">
        <v>42650</v>
      </c>
      <c r="F94" s="80">
        <v>6.21</v>
      </c>
      <c r="G94" s="54" t="s">
        <v>320</v>
      </c>
      <c r="H94" s="54" t="s">
        <v>322</v>
      </c>
    </row>
    <row r="95" spans="1:8" s="55" customFormat="1" ht="20.100000000000001" customHeight="1" x14ac:dyDescent="0.2">
      <c r="A95" s="44" t="s">
        <v>69</v>
      </c>
      <c r="B95" s="44" t="s">
        <v>323</v>
      </c>
      <c r="C95" s="44" t="s">
        <v>324</v>
      </c>
      <c r="D95" s="57"/>
      <c r="E95" s="57"/>
      <c r="F95" s="79"/>
      <c r="G95" s="59"/>
      <c r="H95" s="59"/>
    </row>
    <row r="96" spans="1:8" s="78" customFormat="1" ht="20.100000000000001" customHeight="1" x14ac:dyDescent="0.2">
      <c r="A96" s="94"/>
      <c r="B96" s="94"/>
      <c r="C96" s="94"/>
      <c r="D96" s="75">
        <v>42480</v>
      </c>
      <c r="E96" s="75">
        <v>42509</v>
      </c>
      <c r="F96" s="80">
        <v>223.77</v>
      </c>
      <c r="G96" s="77" t="s">
        <v>534</v>
      </c>
      <c r="H96" s="77" t="s">
        <v>535</v>
      </c>
    </row>
    <row r="97" spans="1:8" s="78" customFormat="1" ht="20.100000000000001" customHeight="1" x14ac:dyDescent="0.2">
      <c r="A97" s="94"/>
      <c r="B97" s="94"/>
      <c r="C97" s="94"/>
      <c r="D97" s="75">
        <v>42509</v>
      </c>
      <c r="E97" s="75">
        <v>42541</v>
      </c>
      <c r="F97" s="80">
        <v>102.56</v>
      </c>
      <c r="G97" s="77" t="s">
        <v>535</v>
      </c>
      <c r="H97" s="77" t="s">
        <v>325</v>
      </c>
    </row>
    <row r="98" spans="1:8" s="55" customFormat="1" ht="20.100000000000001" customHeight="1" x14ac:dyDescent="0.2">
      <c r="A98" s="61"/>
      <c r="B98" s="61"/>
      <c r="C98" s="61"/>
      <c r="D98" s="52">
        <v>42541</v>
      </c>
      <c r="E98" s="52">
        <v>42571</v>
      </c>
      <c r="F98" s="80">
        <v>10.36</v>
      </c>
      <c r="G98" s="54" t="s">
        <v>325</v>
      </c>
      <c r="H98" s="54" t="s">
        <v>326</v>
      </c>
    </row>
    <row r="99" spans="1:8" s="55" customFormat="1" ht="20.100000000000001" customHeight="1" x14ac:dyDescent="0.2">
      <c r="A99" s="61"/>
      <c r="B99" s="61"/>
      <c r="C99" s="61"/>
      <c r="D99" s="52">
        <v>42571</v>
      </c>
      <c r="E99" s="52">
        <v>42601</v>
      </c>
      <c r="F99" s="80">
        <v>3.1</v>
      </c>
      <c r="G99" s="54" t="s">
        <v>326</v>
      </c>
      <c r="H99" s="54" t="s">
        <v>327</v>
      </c>
    </row>
    <row r="100" spans="1:8" s="55" customFormat="1" ht="20.100000000000001" customHeight="1" x14ac:dyDescent="0.2">
      <c r="A100" s="61"/>
      <c r="B100" s="61"/>
      <c r="C100" s="61"/>
      <c r="D100" s="52">
        <v>42601</v>
      </c>
      <c r="E100" s="52">
        <v>42632</v>
      </c>
      <c r="F100" s="80">
        <v>10.35</v>
      </c>
      <c r="G100" s="54" t="s">
        <v>327</v>
      </c>
      <c r="H100" s="54" t="s">
        <v>328</v>
      </c>
    </row>
    <row r="101" spans="1:8" s="55" customFormat="1" ht="20.100000000000001" customHeight="1" x14ac:dyDescent="0.2">
      <c r="A101" s="61"/>
      <c r="B101" s="61"/>
      <c r="C101" s="61"/>
      <c r="D101" s="52">
        <v>42632</v>
      </c>
      <c r="E101" s="52">
        <v>42662</v>
      </c>
      <c r="F101" s="80">
        <v>21.73</v>
      </c>
      <c r="G101" s="54" t="s">
        <v>328</v>
      </c>
      <c r="H101" s="54" t="s">
        <v>329</v>
      </c>
    </row>
    <row r="102" spans="1:8" s="55" customFormat="1" ht="20.100000000000001" customHeight="1" x14ac:dyDescent="0.2">
      <c r="A102" s="61"/>
      <c r="B102" s="61"/>
      <c r="C102" s="61"/>
      <c r="D102" s="52">
        <v>42662</v>
      </c>
      <c r="E102" s="52">
        <v>42691</v>
      </c>
      <c r="F102" s="80">
        <v>163.35</v>
      </c>
      <c r="G102" s="54" t="s">
        <v>329</v>
      </c>
      <c r="H102" s="54" t="s">
        <v>330</v>
      </c>
    </row>
    <row r="103" spans="1:8" s="55" customFormat="1" ht="20.100000000000001" customHeight="1" x14ac:dyDescent="0.2">
      <c r="A103" s="61"/>
      <c r="B103" s="61"/>
      <c r="C103" s="61"/>
      <c r="D103" s="52">
        <v>42691</v>
      </c>
      <c r="E103" s="52">
        <v>42724</v>
      </c>
      <c r="F103" s="80">
        <v>1030.77</v>
      </c>
      <c r="G103" s="54" t="s">
        <v>330</v>
      </c>
      <c r="H103" s="54" t="s">
        <v>331</v>
      </c>
    </row>
    <row r="104" spans="1:8" s="55" customFormat="1" ht="20.100000000000001" customHeight="1" x14ac:dyDescent="0.2">
      <c r="A104" s="61"/>
      <c r="B104" s="61"/>
      <c r="C104" s="61"/>
      <c r="D104" s="52">
        <v>42724</v>
      </c>
      <c r="E104" s="52">
        <v>42754</v>
      </c>
      <c r="F104" s="80">
        <v>958.3</v>
      </c>
      <c r="G104" s="54" t="s">
        <v>331</v>
      </c>
      <c r="H104" s="54" t="s">
        <v>332</v>
      </c>
    </row>
    <row r="105" spans="1:8" s="55" customFormat="1" ht="20.100000000000001" customHeight="1" x14ac:dyDescent="0.2">
      <c r="A105" s="61"/>
      <c r="B105" s="61"/>
      <c r="C105" s="61"/>
      <c r="D105" s="52">
        <v>42754</v>
      </c>
      <c r="E105" s="52">
        <v>42783</v>
      </c>
      <c r="F105" s="80">
        <v>889.92</v>
      </c>
      <c r="G105" s="54" t="s">
        <v>332</v>
      </c>
      <c r="H105" s="54" t="s">
        <v>333</v>
      </c>
    </row>
    <row r="106" spans="1:8" s="55" customFormat="1" ht="20.100000000000001" customHeight="1" x14ac:dyDescent="0.2">
      <c r="A106" s="61"/>
      <c r="B106" s="61"/>
      <c r="C106" s="61"/>
      <c r="D106" s="52">
        <v>42783</v>
      </c>
      <c r="E106" s="52">
        <v>42815</v>
      </c>
      <c r="F106" s="80">
        <v>660.96</v>
      </c>
      <c r="G106" s="54" t="s">
        <v>333</v>
      </c>
      <c r="H106" s="54" t="s">
        <v>334</v>
      </c>
    </row>
    <row r="107" spans="1:8" s="55" customFormat="1" ht="20.100000000000001" customHeight="1" x14ac:dyDescent="0.2">
      <c r="A107" s="61"/>
      <c r="B107" s="61"/>
      <c r="C107" s="61"/>
      <c r="D107" s="52">
        <v>42815</v>
      </c>
      <c r="E107" s="52">
        <v>42845</v>
      </c>
      <c r="F107" s="80">
        <v>630.49</v>
      </c>
      <c r="G107" s="54" t="s">
        <v>334</v>
      </c>
      <c r="H107" s="54" t="s">
        <v>335</v>
      </c>
    </row>
    <row r="108" spans="1:8" s="55" customFormat="1" ht="20.100000000000001" customHeight="1" x14ac:dyDescent="0.2">
      <c r="A108" s="61"/>
      <c r="B108" s="61"/>
      <c r="C108" s="61"/>
      <c r="D108" s="52">
        <v>42845</v>
      </c>
      <c r="E108" s="52">
        <v>42874</v>
      </c>
      <c r="F108" s="80">
        <v>222.74</v>
      </c>
      <c r="G108" s="54" t="s">
        <v>335</v>
      </c>
      <c r="H108" s="54" t="s">
        <v>336</v>
      </c>
    </row>
    <row r="109" spans="1:8" s="55" customFormat="1" ht="20.100000000000001" customHeight="1" x14ac:dyDescent="0.2">
      <c r="A109" s="44" t="s">
        <v>69</v>
      </c>
      <c r="B109" s="44" t="s">
        <v>337</v>
      </c>
      <c r="C109" s="44" t="s">
        <v>338</v>
      </c>
      <c r="D109" s="57"/>
      <c r="E109" s="57"/>
      <c r="F109" s="79"/>
      <c r="G109" s="59"/>
      <c r="H109" s="59"/>
    </row>
    <row r="110" spans="1:8" s="78" customFormat="1" ht="20.100000000000001" customHeight="1" x14ac:dyDescent="0.2">
      <c r="A110" s="94"/>
      <c r="B110" s="94"/>
      <c r="C110" s="94"/>
      <c r="D110" s="75">
        <v>42480</v>
      </c>
      <c r="E110" s="75">
        <v>42509</v>
      </c>
      <c r="F110" s="80">
        <v>35.22</v>
      </c>
      <c r="G110" s="77" t="s">
        <v>536</v>
      </c>
      <c r="H110" s="77" t="s">
        <v>537</v>
      </c>
    </row>
    <row r="111" spans="1:8" s="78" customFormat="1" ht="20.100000000000001" customHeight="1" x14ac:dyDescent="0.2">
      <c r="A111" s="94"/>
      <c r="B111" s="94"/>
      <c r="C111" s="94"/>
      <c r="D111" s="75">
        <v>42509</v>
      </c>
      <c r="E111" s="75">
        <v>42541</v>
      </c>
      <c r="F111" s="80">
        <v>6.21</v>
      </c>
      <c r="G111" s="77" t="s">
        <v>537</v>
      </c>
      <c r="H111" s="77" t="s">
        <v>339</v>
      </c>
    </row>
    <row r="112" spans="1:8" s="55" customFormat="1" ht="20.100000000000001" customHeight="1" x14ac:dyDescent="0.2">
      <c r="A112" s="61"/>
      <c r="B112" s="61"/>
      <c r="C112" s="61"/>
      <c r="D112" s="52">
        <v>42541</v>
      </c>
      <c r="E112" s="52">
        <v>42571</v>
      </c>
      <c r="F112" s="80">
        <v>25.9</v>
      </c>
      <c r="G112" s="54" t="s">
        <v>339</v>
      </c>
      <c r="H112" s="54" t="s">
        <v>340</v>
      </c>
    </row>
    <row r="113" spans="1:8" s="55" customFormat="1" ht="20.100000000000001" customHeight="1" x14ac:dyDescent="0.2">
      <c r="A113" s="61"/>
      <c r="B113" s="61"/>
      <c r="C113" s="61"/>
      <c r="D113" s="52">
        <v>42571</v>
      </c>
      <c r="E113" s="52">
        <v>42584</v>
      </c>
      <c r="F113" s="80">
        <v>10.35</v>
      </c>
      <c r="G113" s="54" t="s">
        <v>340</v>
      </c>
      <c r="H113" s="54" t="s">
        <v>341</v>
      </c>
    </row>
    <row r="114" spans="1:8" s="55" customFormat="1" ht="20.100000000000001" customHeight="1" x14ac:dyDescent="0.2">
      <c r="A114" s="61"/>
      <c r="B114" s="61"/>
      <c r="C114" s="61"/>
      <c r="D114" s="52">
        <v>42541</v>
      </c>
      <c r="E114" s="52">
        <v>42584</v>
      </c>
      <c r="F114" s="80">
        <v>21.73</v>
      </c>
      <c r="G114" s="54" t="s">
        <v>339</v>
      </c>
      <c r="H114" s="54" t="s">
        <v>342</v>
      </c>
    </row>
    <row r="115" spans="1:8" s="55" customFormat="1" ht="20.100000000000001" customHeight="1" x14ac:dyDescent="0.2">
      <c r="A115" s="44" t="s">
        <v>69</v>
      </c>
      <c r="B115" s="44" t="s">
        <v>343</v>
      </c>
      <c r="C115" s="44" t="s">
        <v>344</v>
      </c>
      <c r="D115" s="57"/>
      <c r="E115" s="57"/>
      <c r="F115" s="79"/>
      <c r="G115" s="59"/>
      <c r="H115" s="59"/>
    </row>
    <row r="116" spans="1:8" s="55" customFormat="1" ht="20.100000000000001" customHeight="1" x14ac:dyDescent="0.2">
      <c r="A116" s="44" t="s">
        <v>69</v>
      </c>
      <c r="B116" s="44" t="s">
        <v>345</v>
      </c>
      <c r="C116" s="44" t="s">
        <v>346</v>
      </c>
      <c r="D116" s="57"/>
      <c r="E116" s="57"/>
      <c r="F116" s="79"/>
      <c r="G116" s="59"/>
      <c r="H116" s="59"/>
    </row>
    <row r="117" spans="1:8" s="55" customFormat="1" ht="20.100000000000001" customHeight="1" x14ac:dyDescent="0.2">
      <c r="A117" s="44" t="s">
        <v>69</v>
      </c>
      <c r="B117" s="44" t="s">
        <v>347</v>
      </c>
      <c r="C117" s="44" t="s">
        <v>348</v>
      </c>
      <c r="D117" s="57"/>
      <c r="E117" s="57"/>
      <c r="F117" s="79"/>
      <c r="G117" s="59"/>
      <c r="H117" s="59"/>
    </row>
    <row r="118" spans="1:8" s="55" customFormat="1" ht="20.100000000000001" customHeight="1" x14ac:dyDescent="0.2">
      <c r="A118" s="44" t="s">
        <v>69</v>
      </c>
      <c r="B118" s="44" t="s">
        <v>349</v>
      </c>
      <c r="C118" s="44" t="s">
        <v>350</v>
      </c>
      <c r="D118" s="57"/>
      <c r="E118" s="57"/>
      <c r="F118" s="79"/>
      <c r="G118" s="59"/>
      <c r="H118" s="59"/>
    </row>
    <row r="119" spans="1:8" s="55" customFormat="1" ht="20.100000000000001" customHeight="1" x14ac:dyDescent="0.2">
      <c r="A119" s="44" t="s">
        <v>69</v>
      </c>
      <c r="B119" s="44" t="s">
        <v>351</v>
      </c>
      <c r="C119" s="44" t="s">
        <v>352</v>
      </c>
      <c r="D119" s="57"/>
      <c r="E119" s="57"/>
      <c r="F119" s="79"/>
      <c r="G119" s="59"/>
      <c r="H119" s="59"/>
    </row>
    <row r="120" spans="1:8" s="55" customFormat="1" ht="20.100000000000001" customHeight="1" x14ac:dyDescent="0.2">
      <c r="A120" s="44" t="s">
        <v>69</v>
      </c>
      <c r="B120" s="44" t="s">
        <v>353</v>
      </c>
      <c r="C120" s="44" t="s">
        <v>354</v>
      </c>
      <c r="D120" s="57"/>
      <c r="E120" s="57"/>
      <c r="F120" s="79"/>
      <c r="G120" s="59"/>
      <c r="H120" s="59"/>
    </row>
    <row r="121" spans="1:8" s="55" customFormat="1" ht="20.100000000000001" customHeight="1" x14ac:dyDescent="0.2">
      <c r="A121" s="44" t="s">
        <v>69</v>
      </c>
      <c r="B121" s="44" t="s">
        <v>355</v>
      </c>
      <c r="C121" s="44" t="s">
        <v>356</v>
      </c>
      <c r="D121" s="87"/>
      <c r="E121" s="87"/>
      <c r="F121" s="88"/>
      <c r="G121" s="89"/>
      <c r="H121" s="89"/>
    </row>
    <row r="122" spans="1:8" s="55" customFormat="1" ht="20.100000000000001" customHeight="1" x14ac:dyDescent="0.2">
      <c r="A122" s="44" t="s">
        <v>69</v>
      </c>
      <c r="B122" s="44" t="s">
        <v>357</v>
      </c>
      <c r="C122" s="44" t="s">
        <v>358</v>
      </c>
      <c r="D122" s="57"/>
      <c r="E122" s="57"/>
      <c r="F122" s="79"/>
      <c r="G122" s="59"/>
      <c r="H122" s="59"/>
    </row>
    <row r="123" spans="1:8" s="55" customFormat="1" ht="20.100000000000001" customHeight="1" x14ac:dyDescent="0.2">
      <c r="A123" s="44" t="s">
        <v>69</v>
      </c>
      <c r="B123" s="44" t="s">
        <v>359</v>
      </c>
      <c r="C123" s="44" t="s">
        <v>360</v>
      </c>
      <c r="D123" s="57"/>
      <c r="E123" s="57"/>
      <c r="F123" s="79"/>
      <c r="G123" s="59"/>
      <c r="H123" s="59"/>
    </row>
    <row r="124" spans="1:8" s="55" customFormat="1" ht="20.100000000000001" customHeight="1" x14ac:dyDescent="0.2">
      <c r="A124" s="44" t="s">
        <v>69</v>
      </c>
      <c r="B124" s="44" t="s">
        <v>361</v>
      </c>
      <c r="C124" s="44" t="s">
        <v>362</v>
      </c>
      <c r="D124" s="57"/>
      <c r="E124" s="57"/>
      <c r="F124" s="79"/>
      <c r="G124" s="59"/>
      <c r="H124" s="59"/>
    </row>
    <row r="125" spans="1:8" s="55" customFormat="1" ht="20.100000000000001" customHeight="1" x14ac:dyDescent="0.2">
      <c r="A125" s="44" t="s">
        <v>69</v>
      </c>
      <c r="B125" s="44" t="s">
        <v>363</v>
      </c>
      <c r="C125" s="44" t="s">
        <v>364</v>
      </c>
      <c r="D125" s="57"/>
      <c r="E125" s="57"/>
      <c r="F125" s="79"/>
      <c r="G125" s="59"/>
      <c r="H125" s="59"/>
    </row>
    <row r="126" spans="1:8" s="55" customFormat="1" ht="20.100000000000001" customHeight="1" x14ac:dyDescent="0.2">
      <c r="A126" s="61"/>
      <c r="B126" s="61"/>
      <c r="C126" s="61"/>
      <c r="D126" s="52">
        <v>42557</v>
      </c>
      <c r="E126" s="52">
        <v>42601</v>
      </c>
      <c r="F126" s="53">
        <v>19.66</v>
      </c>
      <c r="G126" s="54" t="s">
        <v>365</v>
      </c>
      <c r="H126" s="54" t="s">
        <v>366</v>
      </c>
    </row>
    <row r="127" spans="1:8" s="55" customFormat="1" ht="20.100000000000001" customHeight="1" x14ac:dyDescent="0.2">
      <c r="A127" s="50"/>
      <c r="B127" s="50"/>
      <c r="C127" s="50"/>
      <c r="D127" s="52">
        <v>42601</v>
      </c>
      <c r="E127" s="52">
        <v>42632</v>
      </c>
      <c r="F127" s="80">
        <v>6.21</v>
      </c>
      <c r="G127" s="54" t="s">
        <v>366</v>
      </c>
      <c r="H127" s="54" t="s">
        <v>367</v>
      </c>
    </row>
    <row r="128" spans="1:8" s="55" customFormat="1" ht="20.100000000000001" customHeight="1" x14ac:dyDescent="0.2">
      <c r="A128" s="50"/>
      <c r="B128" s="50"/>
      <c r="C128" s="50"/>
      <c r="D128" s="52">
        <v>42632</v>
      </c>
      <c r="E128" s="52">
        <v>42662</v>
      </c>
      <c r="F128" s="80">
        <v>9.31</v>
      </c>
      <c r="G128" s="54" t="s">
        <v>367</v>
      </c>
      <c r="H128" s="54" t="s">
        <v>368</v>
      </c>
    </row>
    <row r="129" spans="1:8" s="55" customFormat="1" ht="20.100000000000001" customHeight="1" x14ac:dyDescent="0.2">
      <c r="A129" s="50"/>
      <c r="B129" s="50"/>
      <c r="C129" s="50"/>
      <c r="D129" s="52">
        <v>42662</v>
      </c>
      <c r="E129" s="52">
        <v>42691</v>
      </c>
      <c r="F129" s="80">
        <v>24.86</v>
      </c>
      <c r="G129" s="54" t="s">
        <v>368</v>
      </c>
      <c r="H129" s="54" t="s">
        <v>369</v>
      </c>
    </row>
    <row r="130" spans="1:8" s="55" customFormat="1" ht="20.100000000000001" customHeight="1" x14ac:dyDescent="0.2">
      <c r="A130" s="50"/>
      <c r="B130" s="50"/>
      <c r="C130" s="50"/>
      <c r="D130" s="52">
        <v>42723</v>
      </c>
      <c r="E130" s="52">
        <v>42754</v>
      </c>
      <c r="F130" s="80">
        <v>92.2</v>
      </c>
      <c r="G130" s="54" t="s">
        <v>370</v>
      </c>
      <c r="H130" s="54" t="s">
        <v>371</v>
      </c>
    </row>
    <row r="131" spans="1:8" s="55" customFormat="1" ht="20.100000000000001" customHeight="1" x14ac:dyDescent="0.2">
      <c r="A131" s="50"/>
      <c r="B131" s="50"/>
      <c r="C131" s="50"/>
      <c r="D131" s="52">
        <v>42754</v>
      </c>
      <c r="E131" s="52">
        <v>42783</v>
      </c>
      <c r="F131" s="80">
        <v>73.55</v>
      </c>
      <c r="G131" s="54" t="s">
        <v>371</v>
      </c>
      <c r="H131" s="54" t="s">
        <v>372</v>
      </c>
    </row>
    <row r="132" spans="1:8" s="55" customFormat="1" ht="20.100000000000001" customHeight="1" x14ac:dyDescent="0.2">
      <c r="A132" s="50"/>
      <c r="B132" s="50"/>
      <c r="C132" s="50"/>
      <c r="D132" s="52">
        <v>42783</v>
      </c>
      <c r="E132" s="52">
        <v>42815</v>
      </c>
      <c r="F132" s="80">
        <v>63.19</v>
      </c>
      <c r="G132" s="54" t="s">
        <v>372</v>
      </c>
      <c r="H132" s="54" t="s">
        <v>373</v>
      </c>
    </row>
    <row r="133" spans="1:8" s="55" customFormat="1" ht="20.100000000000001" customHeight="1" x14ac:dyDescent="0.2">
      <c r="A133" s="50"/>
      <c r="B133" s="50"/>
      <c r="C133" s="50"/>
      <c r="D133" s="52">
        <v>42815</v>
      </c>
      <c r="E133" s="52">
        <v>42845</v>
      </c>
      <c r="F133" s="80">
        <v>38.36</v>
      </c>
      <c r="G133" s="54" t="s">
        <v>373</v>
      </c>
      <c r="H133" s="54" t="s">
        <v>374</v>
      </c>
    </row>
    <row r="134" spans="1:8" s="55" customFormat="1" ht="20.100000000000001" customHeight="1" x14ac:dyDescent="0.2">
      <c r="A134" s="50"/>
      <c r="B134" s="50"/>
      <c r="C134" s="50"/>
      <c r="D134" s="52">
        <v>42845</v>
      </c>
      <c r="E134" s="52">
        <v>42874</v>
      </c>
      <c r="F134" s="80">
        <v>24.86</v>
      </c>
      <c r="G134" s="54" t="s">
        <v>374</v>
      </c>
      <c r="H134" s="54" t="s">
        <v>375</v>
      </c>
    </row>
    <row r="135" spans="1:8" s="55" customFormat="1" ht="20.100000000000001" customHeight="1" x14ac:dyDescent="0.2">
      <c r="A135" s="44" t="s">
        <v>69</v>
      </c>
      <c r="B135" s="44" t="s">
        <v>376</v>
      </c>
      <c r="C135" s="44" t="s">
        <v>377</v>
      </c>
      <c r="D135" s="57"/>
      <c r="E135" s="57"/>
      <c r="F135" s="79"/>
      <c r="G135" s="59"/>
      <c r="H135" s="59"/>
    </row>
    <row r="136" spans="1:8" s="55" customFormat="1" ht="20.100000000000001" customHeight="1" x14ac:dyDescent="0.2">
      <c r="A136" s="44" t="s">
        <v>69</v>
      </c>
      <c r="B136" s="44" t="s">
        <v>378</v>
      </c>
      <c r="C136" s="44" t="s">
        <v>379</v>
      </c>
      <c r="D136" s="57"/>
      <c r="E136" s="57"/>
      <c r="F136" s="79"/>
      <c r="G136" s="59"/>
      <c r="H136" s="59"/>
    </row>
    <row r="137" spans="1:8" s="55" customFormat="1" ht="20.100000000000001" customHeight="1" x14ac:dyDescent="0.2">
      <c r="A137" s="44" t="s">
        <v>69</v>
      </c>
      <c r="B137" s="44" t="s">
        <v>380</v>
      </c>
      <c r="C137" s="44" t="s">
        <v>381</v>
      </c>
      <c r="D137" s="57"/>
      <c r="E137" s="57"/>
      <c r="F137" s="79"/>
      <c r="G137" s="59"/>
      <c r="H137" s="59"/>
    </row>
    <row r="138" spans="1:8" s="55" customFormat="1" ht="20.100000000000001" customHeight="1" x14ac:dyDescent="0.2">
      <c r="A138" s="50"/>
      <c r="B138" s="50"/>
      <c r="C138" s="50"/>
      <c r="D138" s="52">
        <v>42767</v>
      </c>
      <c r="E138" s="52">
        <v>42783</v>
      </c>
      <c r="F138" s="80">
        <v>12.43</v>
      </c>
      <c r="G138" s="54" t="s">
        <v>382</v>
      </c>
      <c r="H138" s="54" t="s">
        <v>383</v>
      </c>
    </row>
    <row r="139" spans="1:8" s="55" customFormat="1" ht="20.100000000000001" customHeight="1" x14ac:dyDescent="0.2">
      <c r="A139" s="50"/>
      <c r="B139" s="50"/>
      <c r="C139" s="50"/>
      <c r="D139" s="52">
        <v>42783</v>
      </c>
      <c r="E139" s="52">
        <v>42815</v>
      </c>
      <c r="F139" s="80">
        <v>68.37</v>
      </c>
      <c r="G139" s="54" t="s">
        <v>383</v>
      </c>
      <c r="H139" s="54" t="s">
        <v>384</v>
      </c>
    </row>
    <row r="140" spans="1:8" s="55" customFormat="1" ht="20.100000000000001" customHeight="1" x14ac:dyDescent="0.2">
      <c r="A140" s="50"/>
      <c r="B140" s="50"/>
      <c r="C140" s="50"/>
      <c r="D140" s="52">
        <v>42815</v>
      </c>
      <c r="E140" s="52">
        <v>42845</v>
      </c>
      <c r="F140" s="80">
        <v>8.2899999999999991</v>
      </c>
      <c r="G140" s="54" t="s">
        <v>385</v>
      </c>
      <c r="H140" s="54" t="s">
        <v>386</v>
      </c>
    </row>
    <row r="141" spans="1:8" s="55" customFormat="1" ht="20.100000000000001" customHeight="1" x14ac:dyDescent="0.2">
      <c r="A141" s="50"/>
      <c r="B141" s="50"/>
      <c r="C141" s="50"/>
      <c r="D141" s="52">
        <v>42845</v>
      </c>
      <c r="E141" s="52">
        <v>42874</v>
      </c>
      <c r="F141" s="80">
        <v>30.04</v>
      </c>
      <c r="G141" s="54" t="s">
        <v>386</v>
      </c>
      <c r="H141" s="54" t="s">
        <v>387</v>
      </c>
    </row>
    <row r="142" spans="1:8" s="55" customFormat="1" ht="20.100000000000001" customHeight="1" x14ac:dyDescent="0.2">
      <c r="A142" s="44" t="s">
        <v>69</v>
      </c>
      <c r="B142" s="44" t="s">
        <v>388</v>
      </c>
      <c r="C142" s="44" t="s">
        <v>228</v>
      </c>
      <c r="D142" s="57"/>
      <c r="E142" s="57"/>
      <c r="F142" s="79"/>
      <c r="G142" s="59"/>
      <c r="H142" s="59"/>
    </row>
    <row r="143" spans="1:8" s="55" customFormat="1" ht="20.100000000000001" customHeight="1" x14ac:dyDescent="0.2">
      <c r="A143" s="44" t="s">
        <v>69</v>
      </c>
      <c r="B143" s="44" t="s">
        <v>389</v>
      </c>
      <c r="C143" s="44" t="s">
        <v>352</v>
      </c>
      <c r="D143" s="57"/>
      <c r="E143" s="57"/>
      <c r="F143" s="79"/>
      <c r="G143" s="59"/>
      <c r="H143" s="59"/>
    </row>
    <row r="144" spans="1:8" s="55" customFormat="1" ht="20.100000000000001" customHeight="1" x14ac:dyDescent="0.2">
      <c r="A144" s="44" t="s">
        <v>69</v>
      </c>
      <c r="B144" s="44" t="s">
        <v>390</v>
      </c>
      <c r="C144" s="44" t="s">
        <v>391</v>
      </c>
      <c r="D144" s="57"/>
      <c r="E144" s="57"/>
      <c r="F144" s="79"/>
      <c r="G144" s="59"/>
      <c r="H144" s="59"/>
    </row>
    <row r="145" spans="1:8" s="55" customFormat="1" ht="20.100000000000001" customHeight="1" x14ac:dyDescent="0.2">
      <c r="A145" s="44" t="s">
        <v>69</v>
      </c>
      <c r="B145" s="44" t="s">
        <v>392</v>
      </c>
      <c r="C145" s="44" t="s">
        <v>393</v>
      </c>
      <c r="D145" s="57"/>
      <c r="E145" s="57"/>
      <c r="F145" s="79"/>
      <c r="G145" s="59"/>
      <c r="H145" s="59"/>
    </row>
    <row r="146" spans="1:8" s="55" customFormat="1" ht="20.100000000000001" customHeight="1" x14ac:dyDescent="0.2">
      <c r="A146" s="44" t="s">
        <v>69</v>
      </c>
      <c r="B146" s="44" t="s">
        <v>394</v>
      </c>
      <c r="C146" s="44" t="s">
        <v>395</v>
      </c>
      <c r="D146" s="57"/>
      <c r="E146" s="57"/>
      <c r="F146" s="79"/>
      <c r="G146" s="59"/>
      <c r="H146" s="59"/>
    </row>
    <row r="147" spans="1:8" s="55" customFormat="1" ht="20.100000000000001" customHeight="1" x14ac:dyDescent="0.2">
      <c r="A147" s="44" t="s">
        <v>69</v>
      </c>
      <c r="B147" s="44" t="s">
        <v>396</v>
      </c>
      <c r="C147" s="44" t="s">
        <v>397</v>
      </c>
      <c r="D147" s="57"/>
      <c r="E147" s="57"/>
      <c r="F147" s="79"/>
      <c r="G147" s="59"/>
      <c r="H147" s="59"/>
    </row>
    <row r="148" spans="1:8" s="78" customFormat="1" ht="20.100000000000001" customHeight="1" x14ac:dyDescent="0.2">
      <c r="A148" s="91"/>
      <c r="B148" s="91"/>
      <c r="C148" s="91"/>
      <c r="D148" s="92">
        <v>42480</v>
      </c>
      <c r="E148" s="92">
        <v>42509</v>
      </c>
      <c r="F148" s="83">
        <v>16.57</v>
      </c>
      <c r="G148" s="93" t="s">
        <v>538</v>
      </c>
      <c r="H148" s="93" t="s">
        <v>539</v>
      </c>
    </row>
    <row r="149" spans="1:8" s="78" customFormat="1" ht="20.100000000000001" customHeight="1" x14ac:dyDescent="0.2">
      <c r="A149" s="91"/>
      <c r="B149" s="91"/>
      <c r="C149" s="91"/>
      <c r="D149" s="92">
        <v>42509</v>
      </c>
      <c r="E149" s="92">
        <v>42541</v>
      </c>
      <c r="F149" s="83">
        <v>14.5</v>
      </c>
      <c r="G149" s="93" t="s">
        <v>539</v>
      </c>
      <c r="H149" s="93" t="s">
        <v>398</v>
      </c>
    </row>
    <row r="150" spans="1:8" s="55" customFormat="1" ht="20.100000000000001" customHeight="1" x14ac:dyDescent="0.2">
      <c r="A150" s="61"/>
      <c r="B150" s="61"/>
      <c r="C150" s="61"/>
      <c r="D150" s="52">
        <v>42541</v>
      </c>
      <c r="E150" s="52">
        <v>42571</v>
      </c>
      <c r="F150" s="80">
        <v>4.1399999999999997</v>
      </c>
      <c r="G150" s="54" t="s">
        <v>398</v>
      </c>
      <c r="H150" s="54" t="s">
        <v>399</v>
      </c>
    </row>
    <row r="151" spans="1:8" s="55" customFormat="1" ht="20.100000000000001" customHeight="1" x14ac:dyDescent="0.2">
      <c r="A151" s="81"/>
      <c r="B151" s="81"/>
      <c r="C151" s="81"/>
      <c r="D151" s="82">
        <v>42571</v>
      </c>
      <c r="E151" s="82">
        <v>42601</v>
      </c>
      <c r="F151" s="83">
        <v>4.1399999999999997</v>
      </c>
      <c r="G151" s="84" t="s">
        <v>399</v>
      </c>
      <c r="H151" s="84" t="s">
        <v>400</v>
      </c>
    </row>
    <row r="152" spans="1:8" s="55" customFormat="1" ht="20.100000000000001" customHeight="1" x14ac:dyDescent="0.2">
      <c r="A152" s="81"/>
      <c r="B152" s="81"/>
      <c r="C152" s="81"/>
      <c r="D152" s="82">
        <v>42601</v>
      </c>
      <c r="E152" s="82">
        <v>42614</v>
      </c>
      <c r="F152" s="83">
        <v>1.03</v>
      </c>
      <c r="G152" s="84" t="s">
        <v>400</v>
      </c>
      <c r="H152" s="84" t="s">
        <v>401</v>
      </c>
    </row>
    <row r="153" spans="1:8" s="55" customFormat="1" ht="20.100000000000001" customHeight="1" x14ac:dyDescent="0.2">
      <c r="A153" s="44" t="s">
        <v>69</v>
      </c>
      <c r="B153" s="44" t="s">
        <v>402</v>
      </c>
      <c r="C153" s="44" t="s">
        <v>403</v>
      </c>
      <c r="D153" s="57"/>
      <c r="E153" s="57"/>
      <c r="F153" s="79"/>
      <c r="G153" s="59"/>
      <c r="H153" s="59"/>
    </row>
    <row r="154" spans="1:8" s="55" customFormat="1" ht="20.100000000000001" customHeight="1" x14ac:dyDescent="0.2">
      <c r="A154" s="44" t="s">
        <v>69</v>
      </c>
      <c r="B154" s="44" t="s">
        <v>404</v>
      </c>
      <c r="C154" s="44" t="s">
        <v>405</v>
      </c>
      <c r="D154" s="57"/>
      <c r="E154" s="57"/>
      <c r="F154" s="79"/>
      <c r="G154" s="59"/>
      <c r="H154" s="59"/>
    </row>
    <row r="155" spans="1:8" s="55" customFormat="1" ht="20.100000000000001" customHeight="1" x14ac:dyDescent="0.2">
      <c r="A155" s="44" t="s">
        <v>69</v>
      </c>
      <c r="B155" s="44" t="s">
        <v>406</v>
      </c>
      <c r="C155" s="44" t="s">
        <v>407</v>
      </c>
      <c r="D155" s="57"/>
      <c r="E155" s="57"/>
      <c r="F155" s="79"/>
      <c r="G155" s="59"/>
      <c r="H155" s="59"/>
    </row>
    <row r="156" spans="1:8" s="55" customFormat="1" ht="20.100000000000001" customHeight="1" x14ac:dyDescent="0.2">
      <c r="A156" s="44" t="s">
        <v>69</v>
      </c>
      <c r="B156" s="44" t="s">
        <v>408</v>
      </c>
      <c r="C156" s="44" t="s">
        <v>409</v>
      </c>
      <c r="D156" s="57"/>
      <c r="E156" s="57"/>
      <c r="F156" s="79"/>
      <c r="G156" s="59"/>
      <c r="H156" s="59"/>
    </row>
    <row r="157" spans="1:8" s="55" customFormat="1" ht="20.100000000000001" customHeight="1" x14ac:dyDescent="0.2">
      <c r="A157" s="44" t="s">
        <v>69</v>
      </c>
      <c r="B157" s="44" t="s">
        <v>410</v>
      </c>
      <c r="C157" s="44" t="s">
        <v>411</v>
      </c>
      <c r="D157" s="57"/>
      <c r="E157" s="57"/>
      <c r="F157" s="79"/>
      <c r="G157" s="59"/>
      <c r="H157" s="59"/>
    </row>
    <row r="158" spans="1:8" s="55" customFormat="1" ht="20.100000000000001" customHeight="1" x14ac:dyDescent="0.2">
      <c r="A158" s="44" t="s">
        <v>69</v>
      </c>
      <c r="B158" s="44" t="s">
        <v>412</v>
      </c>
      <c r="C158" s="44" t="s">
        <v>413</v>
      </c>
      <c r="D158" s="57"/>
      <c r="E158" s="57"/>
      <c r="F158" s="79"/>
      <c r="G158" s="59"/>
      <c r="H158" s="59"/>
    </row>
    <row r="159" spans="1:8" s="55" customFormat="1" ht="20.100000000000001" customHeight="1" x14ac:dyDescent="0.2">
      <c r="A159" s="44" t="s">
        <v>69</v>
      </c>
      <c r="B159" s="44" t="s">
        <v>414</v>
      </c>
      <c r="C159" s="44" t="s">
        <v>415</v>
      </c>
      <c r="D159" s="57"/>
      <c r="E159" s="57"/>
      <c r="F159" s="79"/>
      <c r="G159" s="59"/>
      <c r="H159" s="59"/>
    </row>
    <row r="160" spans="1:8" s="55" customFormat="1" ht="20.100000000000001" customHeight="1" x14ac:dyDescent="0.2">
      <c r="A160" s="44" t="s">
        <v>69</v>
      </c>
      <c r="B160" s="44" t="s">
        <v>416</v>
      </c>
      <c r="C160" s="44" t="s">
        <v>415</v>
      </c>
      <c r="D160" s="57"/>
      <c r="E160" s="57"/>
      <c r="F160" s="79"/>
      <c r="G160" s="59"/>
      <c r="H160" s="59"/>
    </row>
    <row r="161" spans="1:8" s="55" customFormat="1" ht="20.100000000000001" customHeight="1" x14ac:dyDescent="0.2">
      <c r="A161" s="61"/>
      <c r="B161" s="61"/>
      <c r="C161" s="61"/>
      <c r="D161" s="52">
        <v>42741</v>
      </c>
      <c r="E161" s="52">
        <v>42783</v>
      </c>
      <c r="F161" s="80">
        <v>133.63999999999999</v>
      </c>
      <c r="G161" s="54" t="s">
        <v>417</v>
      </c>
      <c r="H161" s="54" t="s">
        <v>418</v>
      </c>
    </row>
    <row r="162" spans="1:8" s="55" customFormat="1" ht="20.100000000000001" customHeight="1" x14ac:dyDescent="0.2">
      <c r="A162" s="61"/>
      <c r="B162" s="61"/>
      <c r="C162" s="61"/>
      <c r="D162" s="52">
        <v>42783</v>
      </c>
      <c r="E162" s="52">
        <v>42815</v>
      </c>
      <c r="F162" s="80">
        <v>83.91</v>
      </c>
      <c r="G162" s="54" t="s">
        <v>418</v>
      </c>
      <c r="H162" s="54" t="s">
        <v>419</v>
      </c>
    </row>
    <row r="163" spans="1:8" s="55" customFormat="1" ht="20.100000000000001" customHeight="1" x14ac:dyDescent="0.2">
      <c r="A163" s="61"/>
      <c r="B163" s="61"/>
      <c r="C163" s="61"/>
      <c r="D163" s="52">
        <v>42815</v>
      </c>
      <c r="E163" s="52">
        <v>42845</v>
      </c>
      <c r="F163" s="80">
        <v>31.18</v>
      </c>
      <c r="G163" s="54" t="s">
        <v>419</v>
      </c>
      <c r="H163" s="54" t="s">
        <v>420</v>
      </c>
    </row>
    <row r="164" spans="1:8" s="55" customFormat="1" ht="20.100000000000001" customHeight="1" x14ac:dyDescent="0.2">
      <c r="A164" s="61"/>
      <c r="B164" s="61"/>
      <c r="C164" s="61"/>
      <c r="D164" s="52">
        <v>42845</v>
      </c>
      <c r="E164" s="52">
        <v>42874</v>
      </c>
      <c r="F164" s="80">
        <v>35.22</v>
      </c>
      <c r="G164" s="54" t="s">
        <v>420</v>
      </c>
      <c r="H164" s="54" t="s">
        <v>421</v>
      </c>
    </row>
    <row r="165" spans="1:8" s="55" customFormat="1" ht="20.100000000000001" customHeight="1" x14ac:dyDescent="0.2">
      <c r="A165" s="44" t="s">
        <v>69</v>
      </c>
      <c r="B165" s="44" t="s">
        <v>422</v>
      </c>
      <c r="C165" s="44" t="s">
        <v>199</v>
      </c>
      <c r="D165" s="57"/>
      <c r="E165" s="57"/>
      <c r="F165" s="79"/>
      <c r="G165" s="59"/>
      <c r="H165" s="59"/>
    </row>
    <row r="166" spans="1:8" s="55" customFormat="1" ht="20.100000000000001" customHeight="1" x14ac:dyDescent="0.2">
      <c r="A166" s="44" t="s">
        <v>69</v>
      </c>
      <c r="B166" s="44" t="s">
        <v>423</v>
      </c>
      <c r="C166" s="44" t="s">
        <v>424</v>
      </c>
      <c r="D166" s="57"/>
      <c r="E166" s="57"/>
      <c r="F166" s="79"/>
      <c r="G166" s="59"/>
      <c r="H166" s="59"/>
    </row>
    <row r="167" spans="1:8" s="55" customFormat="1" ht="20.100000000000001" customHeight="1" x14ac:dyDescent="0.2">
      <c r="A167" s="44" t="s">
        <v>69</v>
      </c>
      <c r="B167" s="44" t="s">
        <v>425</v>
      </c>
      <c r="C167" s="44" t="s">
        <v>426</v>
      </c>
      <c r="D167" s="57"/>
      <c r="E167" s="57"/>
      <c r="F167" s="79"/>
      <c r="G167" s="59"/>
      <c r="H167" s="59"/>
    </row>
    <row r="168" spans="1:8" s="55" customFormat="1" ht="20.100000000000001" customHeight="1" x14ac:dyDescent="0.2">
      <c r="A168" s="44" t="s">
        <v>69</v>
      </c>
      <c r="B168" s="44" t="s">
        <v>427</v>
      </c>
      <c r="C168" s="44" t="s">
        <v>428</v>
      </c>
      <c r="D168" s="57"/>
      <c r="E168" s="57"/>
      <c r="F168" s="79"/>
      <c r="G168" s="59"/>
      <c r="H168" s="59"/>
    </row>
    <row r="169" spans="1:8" s="55" customFormat="1" ht="20.100000000000001" customHeight="1" x14ac:dyDescent="0.2">
      <c r="A169" s="44" t="s">
        <v>69</v>
      </c>
      <c r="B169" s="44" t="s">
        <v>429</v>
      </c>
      <c r="C169" s="44" t="s">
        <v>430</v>
      </c>
      <c r="D169" s="57"/>
      <c r="E169" s="57"/>
      <c r="F169" s="79"/>
      <c r="G169" s="59"/>
      <c r="H169" s="59"/>
    </row>
    <row r="170" spans="1:8" s="55" customFormat="1" ht="20.100000000000001" customHeight="1" x14ac:dyDescent="0.2">
      <c r="A170" s="44" t="s">
        <v>69</v>
      </c>
      <c r="B170" s="44" t="s">
        <v>431</v>
      </c>
      <c r="C170" s="44" t="s">
        <v>432</v>
      </c>
      <c r="D170" s="57"/>
      <c r="E170" s="57"/>
      <c r="F170" s="79"/>
      <c r="G170" s="59"/>
      <c r="H170" s="59"/>
    </row>
    <row r="171" spans="1:8" s="55" customFormat="1" ht="20.100000000000001" customHeight="1" x14ac:dyDescent="0.2">
      <c r="A171" s="44" t="s">
        <v>69</v>
      </c>
      <c r="B171" s="44" t="s">
        <v>433</v>
      </c>
      <c r="C171" s="44" t="s">
        <v>434</v>
      </c>
      <c r="D171" s="57"/>
      <c r="E171" s="57"/>
      <c r="F171" s="79"/>
      <c r="G171" s="59"/>
      <c r="H171" s="59"/>
    </row>
    <row r="172" spans="1:8" s="55" customFormat="1" ht="20.100000000000001" customHeight="1" x14ac:dyDescent="0.2">
      <c r="A172" s="44" t="s">
        <v>69</v>
      </c>
      <c r="B172" s="44" t="s">
        <v>435</v>
      </c>
      <c r="C172" s="44" t="s">
        <v>436</v>
      </c>
      <c r="D172" s="57"/>
      <c r="E172" s="57"/>
      <c r="F172" s="79"/>
      <c r="G172" s="59"/>
      <c r="H172" s="59"/>
    </row>
    <row r="173" spans="1:8" s="78" customFormat="1" ht="20.100000000000001" customHeight="1" x14ac:dyDescent="0.2">
      <c r="A173" s="74"/>
      <c r="B173" s="74"/>
      <c r="C173" s="74"/>
      <c r="D173" s="75">
        <v>42480</v>
      </c>
      <c r="E173" s="75">
        <v>42541</v>
      </c>
      <c r="F173" s="80">
        <v>22.79</v>
      </c>
      <c r="G173" s="77" t="s">
        <v>540</v>
      </c>
      <c r="H173" s="77" t="s">
        <v>437</v>
      </c>
    </row>
    <row r="174" spans="1:8" s="55" customFormat="1" ht="20.100000000000001" customHeight="1" x14ac:dyDescent="0.2">
      <c r="A174" s="50"/>
      <c r="B174" s="50"/>
      <c r="C174" s="50"/>
      <c r="D174" s="52">
        <v>42541</v>
      </c>
      <c r="E174" s="52">
        <v>42571</v>
      </c>
      <c r="F174" s="80">
        <v>21.75</v>
      </c>
      <c r="G174" s="54" t="s">
        <v>437</v>
      </c>
      <c r="H174" s="54" t="s">
        <v>438</v>
      </c>
    </row>
    <row r="175" spans="1:8" s="55" customFormat="1" ht="20.100000000000001" customHeight="1" x14ac:dyDescent="0.2">
      <c r="A175" s="50"/>
      <c r="B175" s="50"/>
      <c r="C175" s="50"/>
      <c r="D175" s="52">
        <v>42541</v>
      </c>
      <c r="E175" s="52">
        <v>42583</v>
      </c>
      <c r="F175" s="80">
        <v>5.17</v>
      </c>
      <c r="G175" s="54" t="s">
        <v>437</v>
      </c>
      <c r="H175" s="54" t="s">
        <v>439</v>
      </c>
    </row>
    <row r="176" spans="1:8" s="55" customFormat="1" ht="20.100000000000001" customHeight="1" x14ac:dyDescent="0.2">
      <c r="A176" s="44" t="s">
        <v>69</v>
      </c>
      <c r="B176" s="44" t="s">
        <v>440</v>
      </c>
      <c r="C176" s="44" t="s">
        <v>441</v>
      </c>
      <c r="D176" s="57"/>
      <c r="E176" s="57"/>
      <c r="F176" s="79"/>
      <c r="G176" s="59"/>
      <c r="H176" s="59"/>
    </row>
    <row r="177" spans="1:8" s="55" customFormat="1" ht="20.100000000000001" customHeight="1" x14ac:dyDescent="0.2">
      <c r="A177" s="44" t="s">
        <v>69</v>
      </c>
      <c r="B177" s="44" t="s">
        <v>442</v>
      </c>
      <c r="C177" s="44" t="s">
        <v>443</v>
      </c>
      <c r="D177" s="57"/>
      <c r="E177" s="57"/>
      <c r="F177" s="79"/>
      <c r="G177" s="59"/>
      <c r="H177" s="59"/>
    </row>
    <row r="178" spans="1:8" s="55" customFormat="1" ht="20.100000000000001" customHeight="1" x14ac:dyDescent="0.2">
      <c r="A178" s="44" t="s">
        <v>69</v>
      </c>
      <c r="B178" s="44" t="s">
        <v>444</v>
      </c>
      <c r="C178" s="44" t="s">
        <v>445</v>
      </c>
      <c r="D178" s="57"/>
      <c r="E178" s="57"/>
      <c r="F178" s="79"/>
      <c r="G178" s="59"/>
      <c r="H178" s="59"/>
    </row>
    <row r="179" spans="1:8" s="78" customFormat="1" ht="20.100000000000001" customHeight="1" x14ac:dyDescent="0.2">
      <c r="A179" s="94"/>
      <c r="B179" s="94"/>
      <c r="C179" s="94"/>
      <c r="D179" s="75">
        <v>42480</v>
      </c>
      <c r="E179" s="75">
        <v>42509</v>
      </c>
      <c r="F179" s="80">
        <v>41.44</v>
      </c>
      <c r="G179" s="77" t="s">
        <v>541</v>
      </c>
      <c r="H179" s="77" t="s">
        <v>542</v>
      </c>
    </row>
    <row r="180" spans="1:8" s="78" customFormat="1" ht="20.100000000000001" customHeight="1" x14ac:dyDescent="0.2">
      <c r="A180" s="94"/>
      <c r="B180" s="94"/>
      <c r="C180" s="94"/>
      <c r="D180" s="75">
        <v>42509</v>
      </c>
      <c r="E180" s="75">
        <v>42541</v>
      </c>
      <c r="F180" s="80">
        <v>12.43</v>
      </c>
      <c r="G180" s="77" t="s">
        <v>542</v>
      </c>
      <c r="H180" s="77" t="s">
        <v>446</v>
      </c>
    </row>
    <row r="181" spans="1:8" s="55" customFormat="1" ht="20.100000000000001" customHeight="1" x14ac:dyDescent="0.2">
      <c r="A181" s="61"/>
      <c r="B181" s="61"/>
      <c r="C181" s="61"/>
      <c r="D181" s="52">
        <v>42541</v>
      </c>
      <c r="E181" s="52">
        <v>42571</v>
      </c>
      <c r="F181" s="80">
        <v>3.1</v>
      </c>
      <c r="G181" s="54" t="s">
        <v>446</v>
      </c>
      <c r="H181" s="54" t="s">
        <v>238</v>
      </c>
    </row>
    <row r="182" spans="1:8" s="55" customFormat="1" ht="20.100000000000001" customHeight="1" x14ac:dyDescent="0.2">
      <c r="A182" s="61"/>
      <c r="B182" s="61"/>
      <c r="C182" s="61"/>
      <c r="D182" s="52">
        <v>42571</v>
      </c>
      <c r="E182" s="52">
        <v>42601</v>
      </c>
      <c r="F182" s="80">
        <v>3.1</v>
      </c>
      <c r="G182" s="54" t="s">
        <v>238</v>
      </c>
      <c r="H182" s="54" t="s">
        <v>447</v>
      </c>
    </row>
    <row r="183" spans="1:8" s="55" customFormat="1" ht="20.100000000000001" customHeight="1" x14ac:dyDescent="0.2">
      <c r="A183" s="61"/>
      <c r="B183" s="61"/>
      <c r="C183" s="61"/>
      <c r="D183" s="52">
        <v>42601</v>
      </c>
      <c r="E183" s="52">
        <v>42632</v>
      </c>
      <c r="F183" s="80">
        <v>3.1</v>
      </c>
      <c r="G183" s="54" t="s">
        <v>447</v>
      </c>
      <c r="H183" s="54" t="s">
        <v>448</v>
      </c>
    </row>
    <row r="184" spans="1:8" s="55" customFormat="1" ht="20.100000000000001" customHeight="1" x14ac:dyDescent="0.2">
      <c r="A184" s="61"/>
      <c r="B184" s="61"/>
      <c r="C184" s="61"/>
      <c r="D184" s="52">
        <v>42632</v>
      </c>
      <c r="E184" s="52">
        <v>42649</v>
      </c>
      <c r="F184" s="80">
        <v>2.0699999999999998</v>
      </c>
      <c r="G184" s="54" t="s">
        <v>448</v>
      </c>
      <c r="H184" s="54" t="s">
        <v>449</v>
      </c>
    </row>
    <row r="185" spans="1:8" s="55" customFormat="1" ht="20.100000000000001" customHeight="1" x14ac:dyDescent="0.2">
      <c r="A185" s="44" t="s">
        <v>69</v>
      </c>
      <c r="B185" s="44" t="s">
        <v>450</v>
      </c>
      <c r="C185" s="44" t="s">
        <v>451</v>
      </c>
      <c r="D185" s="57"/>
      <c r="E185" s="57"/>
      <c r="F185" s="79"/>
      <c r="G185" s="59"/>
      <c r="H185" s="59"/>
    </row>
    <row r="186" spans="1:8" s="55" customFormat="1" ht="20.100000000000001" customHeight="1" x14ac:dyDescent="0.2">
      <c r="A186" s="44" t="s">
        <v>69</v>
      </c>
      <c r="B186" s="44" t="s">
        <v>452</v>
      </c>
      <c r="C186" s="44" t="s">
        <v>453</v>
      </c>
      <c r="D186" s="57"/>
      <c r="E186" s="57"/>
      <c r="F186" s="79"/>
      <c r="G186" s="59"/>
      <c r="H186" s="59"/>
    </row>
    <row r="187" spans="1:8" s="55" customFormat="1" ht="20.100000000000001" customHeight="1" x14ac:dyDescent="0.2">
      <c r="A187" s="44" t="s">
        <v>69</v>
      </c>
      <c r="B187" s="44" t="s">
        <v>454</v>
      </c>
      <c r="C187" s="44" t="s">
        <v>455</v>
      </c>
      <c r="D187" s="57"/>
      <c r="E187" s="57"/>
      <c r="F187" s="79"/>
      <c r="G187" s="59"/>
      <c r="H187" s="59"/>
    </row>
    <row r="188" spans="1:8" s="55" customFormat="1" ht="20.100000000000001" customHeight="1" x14ac:dyDescent="0.2">
      <c r="A188" s="44" t="s">
        <v>69</v>
      </c>
      <c r="B188" s="44" t="s">
        <v>456</v>
      </c>
      <c r="C188" s="44" t="s">
        <v>457</v>
      </c>
      <c r="D188" s="57"/>
      <c r="E188" s="57"/>
      <c r="F188" s="79"/>
      <c r="G188" s="59"/>
      <c r="H188" s="59"/>
    </row>
    <row r="189" spans="1:8" s="55" customFormat="1" ht="20.100000000000001" customHeight="1" x14ac:dyDescent="0.2">
      <c r="A189" s="44" t="s">
        <v>69</v>
      </c>
      <c r="B189" s="44" t="s">
        <v>458</v>
      </c>
      <c r="C189" s="44" t="s">
        <v>459</v>
      </c>
      <c r="D189" s="57"/>
      <c r="E189" s="57"/>
      <c r="F189" s="79"/>
      <c r="G189" s="59"/>
      <c r="H189" s="59"/>
    </row>
    <row r="190" spans="1:8" s="55" customFormat="1" ht="20.100000000000001" customHeight="1" x14ac:dyDescent="0.2">
      <c r="A190" s="44" t="s">
        <v>69</v>
      </c>
      <c r="B190" s="44" t="s">
        <v>460</v>
      </c>
      <c r="C190" s="44" t="s">
        <v>461</v>
      </c>
      <c r="D190" s="57"/>
      <c r="E190" s="57"/>
      <c r="F190" s="79"/>
      <c r="G190" s="59"/>
      <c r="H190" s="59"/>
    </row>
    <row r="191" spans="1:8" s="55" customFormat="1" ht="20.100000000000001" customHeight="1" x14ac:dyDescent="0.2">
      <c r="A191" s="44" t="s">
        <v>69</v>
      </c>
      <c r="B191" s="44" t="s">
        <v>462</v>
      </c>
      <c r="C191" s="44" t="s">
        <v>199</v>
      </c>
      <c r="D191" s="57"/>
      <c r="E191" s="57"/>
      <c r="F191" s="79"/>
      <c r="G191" s="59"/>
      <c r="H191" s="59"/>
    </row>
    <row r="192" spans="1:8" s="55" customFormat="1" ht="20.100000000000001" customHeight="1" x14ac:dyDescent="0.2">
      <c r="A192" s="44" t="s">
        <v>69</v>
      </c>
      <c r="B192" s="44" t="s">
        <v>463</v>
      </c>
      <c r="C192" s="44" t="s">
        <v>464</v>
      </c>
      <c r="D192" s="57"/>
      <c r="E192" s="57"/>
      <c r="F192" s="79"/>
      <c r="G192" s="59"/>
      <c r="H192" s="59"/>
    </row>
    <row r="193" spans="1:8" s="55" customFormat="1" ht="20.100000000000001" customHeight="1" x14ac:dyDescent="0.2">
      <c r="A193" s="44" t="s">
        <v>69</v>
      </c>
      <c r="B193" s="44" t="s">
        <v>465</v>
      </c>
      <c r="C193" s="44" t="s">
        <v>466</v>
      </c>
      <c r="D193" s="57"/>
      <c r="E193" s="57"/>
      <c r="F193" s="79"/>
      <c r="G193" s="59"/>
      <c r="H193" s="59"/>
    </row>
    <row r="194" spans="1:8" s="55" customFormat="1" ht="20.100000000000001" customHeight="1" x14ac:dyDescent="0.2">
      <c r="A194" s="44" t="s">
        <v>69</v>
      </c>
      <c r="B194" s="44" t="s">
        <v>467</v>
      </c>
      <c r="C194" s="44" t="s">
        <v>468</v>
      </c>
      <c r="D194" s="57"/>
      <c r="E194" s="57"/>
      <c r="F194" s="79"/>
      <c r="G194" s="59"/>
      <c r="H194" s="59"/>
    </row>
    <row r="195" spans="1:8" s="55" customFormat="1" ht="20.100000000000001" customHeight="1" x14ac:dyDescent="0.2">
      <c r="A195" s="50"/>
      <c r="B195" s="50"/>
      <c r="C195" s="50"/>
      <c r="D195" s="52">
        <v>42836</v>
      </c>
      <c r="E195" s="52">
        <v>42874</v>
      </c>
      <c r="F195" s="80">
        <v>60.08</v>
      </c>
      <c r="G195" s="54" t="s">
        <v>469</v>
      </c>
      <c r="H195" s="54" t="s">
        <v>470</v>
      </c>
    </row>
    <row r="196" spans="1:8" s="55" customFormat="1" ht="20.100000000000001" customHeight="1" x14ac:dyDescent="0.2">
      <c r="A196" s="44" t="s">
        <v>69</v>
      </c>
      <c r="B196" s="44" t="s">
        <v>471</v>
      </c>
      <c r="C196" s="44" t="s">
        <v>472</v>
      </c>
      <c r="D196" s="57"/>
      <c r="E196" s="57"/>
      <c r="F196" s="79"/>
      <c r="G196" s="59"/>
      <c r="H196" s="59"/>
    </row>
    <row r="197" spans="1:8" s="78" customFormat="1" ht="20.100000000000001" customHeight="1" x14ac:dyDescent="0.2">
      <c r="A197" s="94"/>
      <c r="B197" s="94"/>
      <c r="C197" s="94"/>
      <c r="D197" s="75">
        <v>42480</v>
      </c>
      <c r="E197" s="75">
        <v>42541</v>
      </c>
      <c r="F197" s="80">
        <v>47.65</v>
      </c>
      <c r="G197" s="77" t="s">
        <v>543</v>
      </c>
      <c r="H197" s="77" t="s">
        <v>473</v>
      </c>
    </row>
    <row r="198" spans="1:8" s="55" customFormat="1" ht="20.100000000000001" customHeight="1" x14ac:dyDescent="0.2">
      <c r="A198" s="61"/>
      <c r="B198" s="61"/>
      <c r="C198" s="61"/>
      <c r="D198" s="52">
        <v>42541</v>
      </c>
      <c r="E198" s="52">
        <v>42571</v>
      </c>
      <c r="F198" s="80">
        <v>15.54</v>
      </c>
      <c r="G198" s="54" t="s">
        <v>473</v>
      </c>
      <c r="H198" s="54" t="s">
        <v>474</v>
      </c>
    </row>
    <row r="199" spans="1:8" s="55" customFormat="1" ht="20.100000000000001" customHeight="1" x14ac:dyDescent="0.2">
      <c r="A199" s="61"/>
      <c r="B199" s="61"/>
      <c r="C199" s="61"/>
      <c r="D199" s="52">
        <v>42541</v>
      </c>
      <c r="E199" s="52">
        <v>42601</v>
      </c>
      <c r="F199" s="80">
        <v>5.17</v>
      </c>
      <c r="G199" s="54" t="s">
        <v>473</v>
      </c>
      <c r="H199" s="54" t="s">
        <v>475</v>
      </c>
    </row>
    <row r="200" spans="1:8" s="55" customFormat="1" ht="20.100000000000001" customHeight="1" x14ac:dyDescent="0.2">
      <c r="A200" s="61"/>
      <c r="B200" s="61"/>
      <c r="C200" s="61"/>
      <c r="D200" s="52">
        <v>42601</v>
      </c>
      <c r="E200" s="52">
        <v>42632</v>
      </c>
      <c r="F200" s="80">
        <v>14.49</v>
      </c>
      <c r="G200" s="54" t="s">
        <v>475</v>
      </c>
      <c r="H200" s="54" t="s">
        <v>476</v>
      </c>
    </row>
    <row r="201" spans="1:8" s="55" customFormat="1" ht="20.100000000000001" customHeight="1" x14ac:dyDescent="0.2">
      <c r="A201" s="61"/>
      <c r="B201" s="61"/>
      <c r="C201" s="61"/>
      <c r="D201" s="52">
        <v>42632</v>
      </c>
      <c r="E201" s="52">
        <v>42662</v>
      </c>
      <c r="F201" s="80">
        <v>18.63</v>
      </c>
      <c r="G201" s="54" t="s">
        <v>477</v>
      </c>
      <c r="H201" s="54" t="s">
        <v>478</v>
      </c>
    </row>
    <row r="202" spans="1:8" s="55" customFormat="1" ht="20.100000000000001" customHeight="1" x14ac:dyDescent="0.2">
      <c r="A202" s="61"/>
      <c r="B202" s="61"/>
      <c r="C202" s="61"/>
      <c r="D202" s="52">
        <v>42662</v>
      </c>
      <c r="E202" s="52">
        <v>42691</v>
      </c>
      <c r="F202" s="80">
        <v>43.51</v>
      </c>
      <c r="G202" s="54" t="s">
        <v>478</v>
      </c>
      <c r="H202" s="54" t="s">
        <v>479</v>
      </c>
    </row>
    <row r="203" spans="1:8" s="55" customFormat="1" ht="20.100000000000001" customHeight="1" x14ac:dyDescent="0.2">
      <c r="A203" s="61"/>
      <c r="B203" s="61"/>
      <c r="C203" s="61"/>
      <c r="D203" s="52">
        <v>42691</v>
      </c>
      <c r="E203" s="52">
        <v>42724</v>
      </c>
      <c r="F203" s="80">
        <v>31.11</v>
      </c>
      <c r="G203" s="54" t="s">
        <v>479</v>
      </c>
      <c r="H203" s="54" t="s">
        <v>480</v>
      </c>
    </row>
    <row r="204" spans="1:8" s="55" customFormat="1" ht="20.100000000000001" customHeight="1" x14ac:dyDescent="0.2">
      <c r="A204" s="61"/>
      <c r="B204" s="61"/>
      <c r="C204" s="61"/>
      <c r="D204" s="52">
        <v>42724</v>
      </c>
      <c r="E204" s="52">
        <v>42754</v>
      </c>
      <c r="F204" s="80">
        <v>154.36000000000001</v>
      </c>
      <c r="G204" s="54" t="s">
        <v>480</v>
      </c>
      <c r="H204" s="54" t="s">
        <v>481</v>
      </c>
    </row>
    <row r="205" spans="1:8" s="55" customFormat="1" ht="20.100000000000001" customHeight="1" x14ac:dyDescent="0.2">
      <c r="A205" s="61"/>
      <c r="B205" s="61"/>
      <c r="C205" s="61"/>
      <c r="D205" s="52">
        <v>42754</v>
      </c>
      <c r="E205" s="52">
        <v>42783</v>
      </c>
      <c r="F205" s="80">
        <v>129.5</v>
      </c>
      <c r="G205" s="54" t="s">
        <v>481</v>
      </c>
      <c r="H205" s="54" t="s">
        <v>482</v>
      </c>
    </row>
    <row r="206" spans="1:8" s="55" customFormat="1" ht="20.100000000000001" customHeight="1" x14ac:dyDescent="0.2">
      <c r="A206" s="61"/>
      <c r="B206" s="61"/>
      <c r="C206" s="61"/>
      <c r="D206" s="52">
        <v>42783</v>
      </c>
      <c r="E206" s="52">
        <v>42815</v>
      </c>
      <c r="F206" s="80">
        <v>110.85</v>
      </c>
      <c r="G206" s="54" t="s">
        <v>482</v>
      </c>
      <c r="H206" s="54" t="s">
        <v>483</v>
      </c>
    </row>
    <row r="207" spans="1:8" s="55" customFormat="1" ht="20.100000000000001" customHeight="1" x14ac:dyDescent="0.2">
      <c r="A207" s="61"/>
      <c r="B207" s="61"/>
      <c r="C207" s="61"/>
      <c r="D207" s="52">
        <v>42815</v>
      </c>
      <c r="E207" s="52">
        <v>42845</v>
      </c>
      <c r="F207" s="80">
        <v>65.33</v>
      </c>
      <c r="G207" s="54" t="s">
        <v>483</v>
      </c>
      <c r="H207" s="54" t="s">
        <v>484</v>
      </c>
    </row>
    <row r="208" spans="1:8" s="55" customFormat="1" ht="20.100000000000001" customHeight="1" x14ac:dyDescent="0.2">
      <c r="A208" s="61"/>
      <c r="B208" s="61"/>
      <c r="C208" s="61"/>
      <c r="D208" s="52">
        <v>42724</v>
      </c>
      <c r="E208" s="52">
        <v>42845</v>
      </c>
      <c r="F208" s="80">
        <v>0</v>
      </c>
      <c r="G208" s="54" t="s">
        <v>480</v>
      </c>
      <c r="H208" s="54" t="s">
        <v>480</v>
      </c>
    </row>
    <row r="209" spans="1:8" s="55" customFormat="1" ht="20.100000000000001" customHeight="1" x14ac:dyDescent="0.2">
      <c r="A209" s="61"/>
      <c r="B209" s="61"/>
      <c r="C209" s="61"/>
      <c r="D209" s="52">
        <v>42845</v>
      </c>
      <c r="E209" s="52">
        <v>42874</v>
      </c>
      <c r="F209" s="80">
        <v>32.11</v>
      </c>
      <c r="G209" s="54" t="s">
        <v>480</v>
      </c>
      <c r="H209" s="54" t="s">
        <v>485</v>
      </c>
    </row>
    <row r="210" spans="1:8" s="55" customFormat="1" ht="20.100000000000001" customHeight="1" x14ac:dyDescent="0.2">
      <c r="A210" s="61"/>
      <c r="B210" s="61"/>
      <c r="C210" s="61"/>
      <c r="D210" s="52">
        <v>42845</v>
      </c>
      <c r="E210" s="52">
        <v>42907</v>
      </c>
      <c r="F210" s="80">
        <v>0</v>
      </c>
      <c r="G210" s="54" t="s">
        <v>480</v>
      </c>
      <c r="H210" s="54" t="s">
        <v>480</v>
      </c>
    </row>
    <row r="211" spans="1:8" s="55" customFormat="1" ht="20.100000000000001" customHeight="1" x14ac:dyDescent="0.2">
      <c r="A211" s="44" t="s">
        <v>69</v>
      </c>
      <c r="B211" s="44" t="s">
        <v>486</v>
      </c>
      <c r="C211" s="44" t="s">
        <v>487</v>
      </c>
      <c r="D211" s="57"/>
      <c r="E211" s="57"/>
      <c r="F211" s="79"/>
      <c r="G211" s="59"/>
      <c r="H211" s="59"/>
    </row>
    <row r="212" spans="1:8" s="55" customFormat="1" ht="20.100000000000001" customHeight="1" x14ac:dyDescent="0.2">
      <c r="A212" s="61"/>
      <c r="B212" s="61"/>
      <c r="C212" s="61"/>
      <c r="D212" s="52">
        <v>42528</v>
      </c>
      <c r="E212" s="52">
        <v>42571</v>
      </c>
      <c r="F212" s="80">
        <v>36.26</v>
      </c>
      <c r="G212" s="54" t="s">
        <v>488</v>
      </c>
      <c r="H212" s="54" t="s">
        <v>489</v>
      </c>
    </row>
    <row r="213" spans="1:8" s="55" customFormat="1" ht="20.100000000000001" customHeight="1" x14ac:dyDescent="0.2">
      <c r="A213" s="61"/>
      <c r="B213" s="61"/>
      <c r="C213" s="61"/>
      <c r="D213" s="52">
        <v>42528</v>
      </c>
      <c r="E213" s="52">
        <v>42601</v>
      </c>
      <c r="F213" s="80">
        <v>25.87</v>
      </c>
      <c r="G213" s="54" t="s">
        <v>488</v>
      </c>
      <c r="H213" s="54" t="s">
        <v>490</v>
      </c>
    </row>
    <row r="214" spans="1:8" s="55" customFormat="1" ht="20.100000000000001" customHeight="1" x14ac:dyDescent="0.2">
      <c r="A214" s="61"/>
      <c r="B214" s="61"/>
      <c r="C214" s="61"/>
      <c r="D214" s="52">
        <v>42601</v>
      </c>
      <c r="E214" s="52">
        <v>42632</v>
      </c>
      <c r="F214" s="80">
        <v>16.559999999999999</v>
      </c>
      <c r="G214" s="54" t="s">
        <v>490</v>
      </c>
      <c r="H214" s="54" t="s">
        <v>491</v>
      </c>
    </row>
    <row r="215" spans="1:8" s="55" customFormat="1" ht="20.100000000000001" customHeight="1" x14ac:dyDescent="0.2">
      <c r="A215" s="61"/>
      <c r="B215" s="61"/>
      <c r="C215" s="61"/>
      <c r="D215" s="52">
        <v>42601</v>
      </c>
      <c r="E215" s="52">
        <v>42662</v>
      </c>
      <c r="F215" s="80">
        <v>8.2799999999999994</v>
      </c>
      <c r="G215" s="54" t="s">
        <v>490</v>
      </c>
      <c r="H215" s="54" t="s">
        <v>492</v>
      </c>
    </row>
    <row r="216" spans="1:8" s="55" customFormat="1" ht="20.100000000000001" customHeight="1" x14ac:dyDescent="0.2">
      <c r="A216" s="61"/>
      <c r="B216" s="61"/>
      <c r="C216" s="61"/>
      <c r="D216" s="52">
        <v>42662</v>
      </c>
      <c r="E216" s="52">
        <v>42675</v>
      </c>
      <c r="F216" s="80">
        <v>15.54</v>
      </c>
      <c r="G216" s="54" t="s">
        <v>492</v>
      </c>
      <c r="H216" s="54" t="s">
        <v>493</v>
      </c>
    </row>
    <row r="217" spans="1:8" s="55" customFormat="1" ht="20.100000000000001" customHeight="1" x14ac:dyDescent="0.2">
      <c r="A217" s="44" t="s">
        <v>69</v>
      </c>
      <c r="B217" s="44" t="s">
        <v>494</v>
      </c>
      <c r="C217" s="44" t="s">
        <v>495</v>
      </c>
      <c r="D217" s="57"/>
      <c r="E217" s="57"/>
      <c r="F217" s="79"/>
      <c r="G217" s="59"/>
      <c r="H217" s="59"/>
    </row>
    <row r="218" spans="1:8" s="55" customFormat="1" ht="20.100000000000001" customHeight="1" x14ac:dyDescent="0.2">
      <c r="A218" s="44" t="s">
        <v>69</v>
      </c>
      <c r="B218" s="44" t="s">
        <v>496</v>
      </c>
      <c r="C218" s="44" t="s">
        <v>497</v>
      </c>
      <c r="D218" s="57"/>
      <c r="E218" s="57"/>
      <c r="F218" s="79"/>
      <c r="G218" s="59"/>
      <c r="H218" s="59"/>
    </row>
    <row r="219" spans="1:8" s="55" customFormat="1" ht="20.100000000000001" customHeight="1" x14ac:dyDescent="0.2">
      <c r="A219" s="44" t="s">
        <v>69</v>
      </c>
      <c r="B219" s="44" t="s">
        <v>498</v>
      </c>
      <c r="C219" s="44" t="s">
        <v>499</v>
      </c>
      <c r="D219" s="57"/>
      <c r="E219" s="57"/>
      <c r="F219" s="79"/>
      <c r="G219" s="59"/>
      <c r="H219" s="59"/>
    </row>
    <row r="220" spans="1:8" s="55" customFormat="1" ht="20.100000000000001" customHeight="1" x14ac:dyDescent="0.2">
      <c r="A220" s="44" t="s">
        <v>69</v>
      </c>
      <c r="B220" s="44" t="s">
        <v>500</v>
      </c>
      <c r="C220" s="44" t="s">
        <v>501</v>
      </c>
      <c r="D220" s="57"/>
      <c r="E220" s="57"/>
      <c r="F220" s="79"/>
      <c r="G220" s="59"/>
      <c r="H220" s="59"/>
    </row>
    <row r="221" spans="1:8" s="55" customFormat="1" ht="20.100000000000001" customHeight="1" x14ac:dyDescent="0.2">
      <c r="A221" s="44" t="s">
        <v>69</v>
      </c>
      <c r="B221" s="44" t="s">
        <v>502</v>
      </c>
      <c r="C221" s="44" t="s">
        <v>503</v>
      </c>
      <c r="D221" s="57"/>
      <c r="E221" s="57"/>
      <c r="F221" s="79"/>
      <c r="G221" s="59"/>
      <c r="H221" s="59"/>
    </row>
    <row r="222" spans="1:8" s="78" customFormat="1" ht="20.100000000000001" customHeight="1" x14ac:dyDescent="0.2">
      <c r="A222" s="74"/>
      <c r="B222" s="74"/>
      <c r="C222" s="74"/>
      <c r="D222" s="75">
        <v>42480</v>
      </c>
      <c r="E222" s="75">
        <v>42509</v>
      </c>
      <c r="F222" s="80">
        <v>22.79</v>
      </c>
      <c r="G222" s="77" t="s">
        <v>544</v>
      </c>
      <c r="H222" s="77" t="s">
        <v>545</v>
      </c>
    </row>
    <row r="223" spans="1:8" s="78" customFormat="1" ht="20.100000000000001" customHeight="1" x14ac:dyDescent="0.2">
      <c r="A223" s="74"/>
      <c r="B223" s="74"/>
      <c r="C223" s="74"/>
      <c r="D223" s="75">
        <v>42506</v>
      </c>
      <c r="E223" s="75">
        <v>42541</v>
      </c>
      <c r="F223" s="80">
        <v>11.39</v>
      </c>
      <c r="G223" s="77" t="s">
        <v>545</v>
      </c>
      <c r="H223" s="77" t="s">
        <v>504</v>
      </c>
    </row>
    <row r="224" spans="1:8" s="55" customFormat="1" ht="20.100000000000001" customHeight="1" x14ac:dyDescent="0.2">
      <c r="A224" s="50"/>
      <c r="B224" s="50"/>
      <c r="C224" s="50"/>
      <c r="D224" s="52">
        <v>42541</v>
      </c>
      <c r="E224" s="52">
        <v>42571</v>
      </c>
      <c r="F224" s="80">
        <v>14.5</v>
      </c>
      <c r="G224" s="54" t="s">
        <v>504</v>
      </c>
      <c r="H224" s="54" t="s">
        <v>505</v>
      </c>
    </row>
    <row r="225" spans="1:8" s="55" customFormat="1" ht="20.100000000000001" customHeight="1" x14ac:dyDescent="0.2">
      <c r="A225" s="50"/>
      <c r="B225" s="50"/>
      <c r="C225" s="50"/>
      <c r="D225" s="52">
        <v>42571</v>
      </c>
      <c r="E225" s="52">
        <v>42601</v>
      </c>
      <c r="F225" s="80">
        <v>18.63</v>
      </c>
      <c r="G225" s="54" t="s">
        <v>505</v>
      </c>
      <c r="H225" s="54" t="s">
        <v>506</v>
      </c>
    </row>
    <row r="226" spans="1:8" s="55" customFormat="1" ht="20.100000000000001" customHeight="1" x14ac:dyDescent="0.2">
      <c r="A226" s="50"/>
      <c r="B226" s="50"/>
      <c r="C226" s="50"/>
      <c r="D226" s="52">
        <v>42601</v>
      </c>
      <c r="E226" s="52">
        <v>42632</v>
      </c>
      <c r="F226" s="80">
        <v>13.45</v>
      </c>
      <c r="G226" s="54" t="s">
        <v>506</v>
      </c>
      <c r="H226" s="54" t="s">
        <v>507</v>
      </c>
    </row>
    <row r="227" spans="1:8" s="55" customFormat="1" ht="20.100000000000001" customHeight="1" x14ac:dyDescent="0.2">
      <c r="A227" s="50"/>
      <c r="B227" s="50"/>
      <c r="C227" s="50"/>
      <c r="D227" s="52">
        <v>42632</v>
      </c>
      <c r="E227" s="52">
        <v>42662</v>
      </c>
      <c r="F227" s="80">
        <v>15.52</v>
      </c>
      <c r="G227" s="54" t="s">
        <v>508</v>
      </c>
      <c r="H227" s="54" t="s">
        <v>509</v>
      </c>
    </row>
    <row r="228" spans="1:8" s="55" customFormat="1" ht="20.100000000000001" customHeight="1" x14ac:dyDescent="0.2">
      <c r="A228" s="50"/>
      <c r="B228" s="50"/>
      <c r="C228" s="50"/>
      <c r="D228" s="52">
        <v>42662</v>
      </c>
      <c r="E228" s="52">
        <v>42691</v>
      </c>
      <c r="F228" s="80">
        <v>18.64</v>
      </c>
      <c r="G228" s="54" t="s">
        <v>509</v>
      </c>
      <c r="H228" s="54" t="s">
        <v>510</v>
      </c>
    </row>
    <row r="229" spans="1:8" s="55" customFormat="1" ht="20.100000000000001" customHeight="1" x14ac:dyDescent="0.2">
      <c r="A229" s="50"/>
      <c r="B229" s="50"/>
      <c r="C229" s="50"/>
      <c r="D229" s="52">
        <v>42691</v>
      </c>
      <c r="E229" s="52">
        <v>42723</v>
      </c>
      <c r="F229" s="80">
        <v>37.33</v>
      </c>
      <c r="G229" s="54" t="s">
        <v>510</v>
      </c>
      <c r="H229" s="54" t="s">
        <v>511</v>
      </c>
    </row>
    <row r="230" spans="1:8" s="55" customFormat="1" ht="20.100000000000001" customHeight="1" x14ac:dyDescent="0.2">
      <c r="A230" s="50"/>
      <c r="B230" s="50"/>
      <c r="C230" s="50"/>
      <c r="D230" s="52">
        <v>42723</v>
      </c>
      <c r="E230" s="52">
        <v>42754</v>
      </c>
      <c r="F230" s="80">
        <v>39.36</v>
      </c>
      <c r="G230" s="54" t="s">
        <v>511</v>
      </c>
      <c r="H230" s="54" t="s">
        <v>512</v>
      </c>
    </row>
    <row r="231" spans="1:8" s="55" customFormat="1" ht="20.100000000000001" customHeight="1" x14ac:dyDescent="0.2">
      <c r="A231" s="50"/>
      <c r="B231" s="50"/>
      <c r="C231" s="50"/>
      <c r="D231" s="52">
        <v>42754</v>
      </c>
      <c r="E231" s="52">
        <v>42783</v>
      </c>
      <c r="F231" s="80">
        <v>33.15</v>
      </c>
      <c r="G231" s="54" t="s">
        <v>512</v>
      </c>
      <c r="H231" s="54" t="s">
        <v>513</v>
      </c>
    </row>
    <row r="232" spans="1:8" s="55" customFormat="1" ht="20.100000000000001" customHeight="1" x14ac:dyDescent="0.2">
      <c r="A232" s="50"/>
      <c r="B232" s="50"/>
      <c r="C232" s="50"/>
      <c r="D232" s="52">
        <v>42783</v>
      </c>
      <c r="E232" s="52">
        <v>42815</v>
      </c>
      <c r="F232" s="80">
        <v>32.11</v>
      </c>
      <c r="G232" s="54" t="s">
        <v>514</v>
      </c>
      <c r="H232" s="54" t="s">
        <v>515</v>
      </c>
    </row>
    <row r="233" spans="1:8" s="55" customFormat="1" ht="20.100000000000001" customHeight="1" x14ac:dyDescent="0.2">
      <c r="A233" s="50"/>
      <c r="B233" s="50"/>
      <c r="C233" s="50"/>
      <c r="D233" s="52">
        <v>42815</v>
      </c>
      <c r="E233" s="52">
        <v>42845</v>
      </c>
      <c r="F233" s="80">
        <v>24.88</v>
      </c>
      <c r="G233" s="54" t="s">
        <v>515</v>
      </c>
      <c r="H233" s="54" t="s">
        <v>516</v>
      </c>
    </row>
    <row r="234" spans="1:8" s="55" customFormat="1" ht="20.100000000000001" customHeight="1" x14ac:dyDescent="0.2">
      <c r="A234" s="50"/>
      <c r="B234" s="50"/>
      <c r="C234" s="50"/>
      <c r="D234" s="52">
        <v>42845</v>
      </c>
      <c r="E234" s="52">
        <v>42874</v>
      </c>
      <c r="F234" s="80">
        <v>19.68</v>
      </c>
      <c r="G234" s="54" t="s">
        <v>516</v>
      </c>
      <c r="H234" s="54" t="s">
        <v>517</v>
      </c>
    </row>
    <row r="235" spans="1:8" s="55" customFormat="1" ht="20.100000000000001" customHeight="1" x14ac:dyDescent="0.2">
      <c r="A235" s="44" t="s">
        <v>69</v>
      </c>
      <c r="B235" s="44" t="s">
        <v>518</v>
      </c>
      <c r="C235" s="44" t="s">
        <v>519</v>
      </c>
      <c r="D235" s="57"/>
      <c r="E235" s="57"/>
      <c r="F235" s="79"/>
      <c r="G235" s="59"/>
      <c r="H235" s="59"/>
    </row>
    <row r="236" spans="1:8" s="55" customFormat="1" ht="20.100000000000001" customHeight="1" x14ac:dyDescent="0.2">
      <c r="A236" s="44" t="s">
        <v>69</v>
      </c>
      <c r="B236" s="44" t="s">
        <v>520</v>
      </c>
      <c r="C236" s="44" t="s">
        <v>316</v>
      </c>
      <c r="D236" s="57"/>
      <c r="E236" s="57"/>
      <c r="F236" s="79"/>
      <c r="G236" s="59"/>
      <c r="H236" s="59"/>
    </row>
    <row r="237" spans="1:8" s="78" customFormat="1" ht="20.100000000000001" customHeight="1" x14ac:dyDescent="0.2">
      <c r="A237" s="74"/>
      <c r="B237" s="74"/>
      <c r="C237" s="74"/>
      <c r="D237" s="75">
        <v>42480</v>
      </c>
      <c r="E237" s="75">
        <v>42541</v>
      </c>
      <c r="F237" s="80">
        <v>31.08</v>
      </c>
      <c r="G237" s="77" t="s">
        <v>546</v>
      </c>
      <c r="H237" s="77" t="s">
        <v>521</v>
      </c>
    </row>
    <row r="238" spans="1:8" s="55" customFormat="1" ht="20.100000000000001" customHeight="1" x14ac:dyDescent="0.2">
      <c r="A238" s="50"/>
      <c r="B238" s="50"/>
      <c r="C238" s="50"/>
      <c r="D238" s="52">
        <v>42541</v>
      </c>
      <c r="E238" s="52">
        <v>42571</v>
      </c>
      <c r="F238" s="80">
        <v>41.44</v>
      </c>
      <c r="G238" s="54" t="s">
        <v>521</v>
      </c>
      <c r="H238" s="54" t="s">
        <v>522</v>
      </c>
    </row>
    <row r="239" spans="1:8" s="55" customFormat="1" ht="20.100000000000001" customHeight="1" x14ac:dyDescent="0.2">
      <c r="A239" s="50"/>
      <c r="B239" s="50"/>
      <c r="C239" s="50"/>
      <c r="D239" s="52">
        <v>42541</v>
      </c>
      <c r="E239" s="52">
        <v>42601</v>
      </c>
      <c r="F239" s="80">
        <v>15.52</v>
      </c>
      <c r="G239" s="54" t="s">
        <v>521</v>
      </c>
      <c r="H239" s="54" t="s">
        <v>523</v>
      </c>
    </row>
    <row r="240" spans="1:8" s="55" customFormat="1" ht="20.100000000000001" customHeight="1" x14ac:dyDescent="0.2">
      <c r="A240" s="50"/>
      <c r="B240" s="50"/>
      <c r="C240" s="50"/>
      <c r="D240" s="52">
        <v>42601</v>
      </c>
      <c r="E240" s="52">
        <v>42621</v>
      </c>
      <c r="F240" s="80">
        <v>26.91</v>
      </c>
      <c r="G240" s="54" t="s">
        <v>523</v>
      </c>
      <c r="H240" s="54" t="s">
        <v>524</v>
      </c>
    </row>
    <row r="241" spans="1:8" s="55" customFormat="1" ht="20.100000000000001" customHeight="1" x14ac:dyDescent="0.2">
      <c r="A241" s="50"/>
      <c r="B241" s="50"/>
      <c r="C241" s="50"/>
      <c r="D241" s="52"/>
      <c r="E241" s="52"/>
      <c r="F241" s="80"/>
      <c r="G241" s="54"/>
      <c r="H241" s="54"/>
    </row>
    <row r="243" spans="1:8" ht="20.100000000000001" customHeight="1" x14ac:dyDescent="0.2">
      <c r="F243" s="90">
        <f>SUM(F6:F241)</f>
        <v>9263.9600000000046</v>
      </c>
    </row>
  </sheetData>
  <mergeCells count="4">
    <mergeCell ref="A1:H1"/>
    <mergeCell ref="A2:H2"/>
    <mergeCell ref="F3:H3"/>
    <mergeCell ref="G4:H4"/>
  </mergeCells>
  <pageMargins left="0.75" right="0.75" top="1" bottom="1" header="0.5" footer="0.5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73"/>
  <sheetViews>
    <sheetView topLeftCell="B1" zoomScaleNormal="100" workbookViewId="0">
      <pane xSplit="7" ySplit="5" topLeftCell="I186" activePane="bottomRight" state="frozen"/>
      <selection activeCell="B1" sqref="B1"/>
      <selection pane="topRight" activeCell="K1" sqref="K1"/>
      <selection pane="bottomLeft" activeCell="B6" sqref="B6"/>
      <selection pane="bottomRight" activeCell="F273" sqref="F273"/>
    </sheetView>
  </sheetViews>
  <sheetFormatPr defaultColWidth="21.7109375" defaultRowHeight="20.100000000000001" customHeight="1" x14ac:dyDescent="0.2"/>
  <cols>
    <col min="1" max="1" width="22.28515625" style="62" bestFit="1" customWidth="1"/>
    <col min="2" max="2" width="25.85546875" style="62" bestFit="1" customWidth="1"/>
    <col min="3" max="3" width="38.28515625" style="62" bestFit="1" customWidth="1"/>
    <col min="4" max="5" width="13.42578125" style="63" bestFit="1" customWidth="1"/>
    <col min="6" max="6" width="13.42578125" style="90" bestFit="1" customWidth="1"/>
    <col min="7" max="7" width="15.42578125" style="65" bestFit="1" customWidth="1"/>
    <col min="8" max="8" width="11.140625" style="65" bestFit="1" customWidth="1"/>
    <col min="9" max="254" width="21.7109375" style="62"/>
    <col min="255" max="255" width="22.28515625" style="62" bestFit="1" customWidth="1"/>
    <col min="256" max="256" width="25.85546875" style="62" bestFit="1" customWidth="1"/>
    <col min="257" max="257" width="38.28515625" style="62" bestFit="1" customWidth="1"/>
    <col min="258" max="260" width="13.42578125" style="62" bestFit="1" customWidth="1"/>
    <col min="261" max="261" width="15.42578125" style="62" bestFit="1" customWidth="1"/>
    <col min="262" max="262" width="11.140625" style="62" bestFit="1" customWidth="1"/>
    <col min="263" max="263" width="15.5703125" style="62" bestFit="1" customWidth="1"/>
    <col min="264" max="264" width="12.7109375" style="62" bestFit="1" customWidth="1"/>
    <col min="265" max="510" width="21.7109375" style="62"/>
    <col min="511" max="511" width="22.28515625" style="62" bestFit="1" customWidth="1"/>
    <col min="512" max="512" width="25.85546875" style="62" bestFit="1" customWidth="1"/>
    <col min="513" max="513" width="38.28515625" style="62" bestFit="1" customWidth="1"/>
    <col min="514" max="516" width="13.42578125" style="62" bestFit="1" customWidth="1"/>
    <col min="517" max="517" width="15.42578125" style="62" bestFit="1" customWidth="1"/>
    <col min="518" max="518" width="11.140625" style="62" bestFit="1" customWidth="1"/>
    <col min="519" max="519" width="15.5703125" style="62" bestFit="1" customWidth="1"/>
    <col min="520" max="520" width="12.7109375" style="62" bestFit="1" customWidth="1"/>
    <col min="521" max="766" width="21.7109375" style="62"/>
    <col min="767" max="767" width="22.28515625" style="62" bestFit="1" customWidth="1"/>
    <col min="768" max="768" width="25.85546875" style="62" bestFit="1" customWidth="1"/>
    <col min="769" max="769" width="38.28515625" style="62" bestFit="1" customWidth="1"/>
    <col min="770" max="772" width="13.42578125" style="62" bestFit="1" customWidth="1"/>
    <col min="773" max="773" width="15.42578125" style="62" bestFit="1" customWidth="1"/>
    <col min="774" max="774" width="11.140625" style="62" bestFit="1" customWidth="1"/>
    <col min="775" max="775" width="15.5703125" style="62" bestFit="1" customWidth="1"/>
    <col min="776" max="776" width="12.7109375" style="62" bestFit="1" customWidth="1"/>
    <col min="777" max="1022" width="21.7109375" style="62"/>
    <col min="1023" max="1023" width="22.28515625" style="62" bestFit="1" customWidth="1"/>
    <col min="1024" max="1024" width="25.85546875" style="62" bestFit="1" customWidth="1"/>
    <col min="1025" max="1025" width="38.28515625" style="62" bestFit="1" customWidth="1"/>
    <col min="1026" max="1028" width="13.42578125" style="62" bestFit="1" customWidth="1"/>
    <col min="1029" max="1029" width="15.42578125" style="62" bestFit="1" customWidth="1"/>
    <col min="1030" max="1030" width="11.140625" style="62" bestFit="1" customWidth="1"/>
    <col min="1031" max="1031" width="15.5703125" style="62" bestFit="1" customWidth="1"/>
    <col min="1032" max="1032" width="12.7109375" style="62" bestFit="1" customWidth="1"/>
    <col min="1033" max="1278" width="21.7109375" style="62"/>
    <col min="1279" max="1279" width="22.28515625" style="62" bestFit="1" customWidth="1"/>
    <col min="1280" max="1280" width="25.85546875" style="62" bestFit="1" customWidth="1"/>
    <col min="1281" max="1281" width="38.28515625" style="62" bestFit="1" customWidth="1"/>
    <col min="1282" max="1284" width="13.42578125" style="62" bestFit="1" customWidth="1"/>
    <col min="1285" max="1285" width="15.42578125" style="62" bestFit="1" customWidth="1"/>
    <col min="1286" max="1286" width="11.140625" style="62" bestFit="1" customWidth="1"/>
    <col min="1287" max="1287" width="15.5703125" style="62" bestFit="1" customWidth="1"/>
    <col min="1288" max="1288" width="12.7109375" style="62" bestFit="1" customWidth="1"/>
    <col min="1289" max="1534" width="21.7109375" style="62"/>
    <col min="1535" max="1535" width="22.28515625" style="62" bestFit="1" customWidth="1"/>
    <col min="1536" max="1536" width="25.85546875" style="62" bestFit="1" customWidth="1"/>
    <col min="1537" max="1537" width="38.28515625" style="62" bestFit="1" customWidth="1"/>
    <col min="1538" max="1540" width="13.42578125" style="62" bestFit="1" customWidth="1"/>
    <col min="1541" max="1541" width="15.42578125" style="62" bestFit="1" customWidth="1"/>
    <col min="1542" max="1542" width="11.140625" style="62" bestFit="1" customWidth="1"/>
    <col min="1543" max="1543" width="15.5703125" style="62" bestFit="1" customWidth="1"/>
    <col min="1544" max="1544" width="12.7109375" style="62" bestFit="1" customWidth="1"/>
    <col min="1545" max="1790" width="21.7109375" style="62"/>
    <col min="1791" max="1791" width="22.28515625" style="62" bestFit="1" customWidth="1"/>
    <col min="1792" max="1792" width="25.85546875" style="62" bestFit="1" customWidth="1"/>
    <col min="1793" max="1793" width="38.28515625" style="62" bestFit="1" customWidth="1"/>
    <col min="1794" max="1796" width="13.42578125" style="62" bestFit="1" customWidth="1"/>
    <col min="1797" max="1797" width="15.42578125" style="62" bestFit="1" customWidth="1"/>
    <col min="1798" max="1798" width="11.140625" style="62" bestFit="1" customWidth="1"/>
    <col min="1799" max="1799" width="15.5703125" style="62" bestFit="1" customWidth="1"/>
    <col min="1800" max="1800" width="12.7109375" style="62" bestFit="1" customWidth="1"/>
    <col min="1801" max="2046" width="21.7109375" style="62"/>
    <col min="2047" max="2047" width="22.28515625" style="62" bestFit="1" customWidth="1"/>
    <col min="2048" max="2048" width="25.85546875" style="62" bestFit="1" customWidth="1"/>
    <col min="2049" max="2049" width="38.28515625" style="62" bestFit="1" customWidth="1"/>
    <col min="2050" max="2052" width="13.42578125" style="62" bestFit="1" customWidth="1"/>
    <col min="2053" max="2053" width="15.42578125" style="62" bestFit="1" customWidth="1"/>
    <col min="2054" max="2054" width="11.140625" style="62" bestFit="1" customWidth="1"/>
    <col min="2055" max="2055" width="15.5703125" style="62" bestFit="1" customWidth="1"/>
    <col min="2056" max="2056" width="12.7109375" style="62" bestFit="1" customWidth="1"/>
    <col min="2057" max="2302" width="21.7109375" style="62"/>
    <col min="2303" max="2303" width="22.28515625" style="62" bestFit="1" customWidth="1"/>
    <col min="2304" max="2304" width="25.85546875" style="62" bestFit="1" customWidth="1"/>
    <col min="2305" max="2305" width="38.28515625" style="62" bestFit="1" customWidth="1"/>
    <col min="2306" max="2308" width="13.42578125" style="62" bestFit="1" customWidth="1"/>
    <col min="2309" max="2309" width="15.42578125" style="62" bestFit="1" customWidth="1"/>
    <col min="2310" max="2310" width="11.140625" style="62" bestFit="1" customWidth="1"/>
    <col min="2311" max="2311" width="15.5703125" style="62" bestFit="1" customWidth="1"/>
    <col min="2312" max="2312" width="12.7109375" style="62" bestFit="1" customWidth="1"/>
    <col min="2313" max="2558" width="21.7109375" style="62"/>
    <col min="2559" max="2559" width="22.28515625" style="62" bestFit="1" customWidth="1"/>
    <col min="2560" max="2560" width="25.85546875" style="62" bestFit="1" customWidth="1"/>
    <col min="2561" max="2561" width="38.28515625" style="62" bestFit="1" customWidth="1"/>
    <col min="2562" max="2564" width="13.42578125" style="62" bestFit="1" customWidth="1"/>
    <col min="2565" max="2565" width="15.42578125" style="62" bestFit="1" customWidth="1"/>
    <col min="2566" max="2566" width="11.140625" style="62" bestFit="1" customWidth="1"/>
    <col min="2567" max="2567" width="15.5703125" style="62" bestFit="1" customWidth="1"/>
    <col min="2568" max="2568" width="12.7109375" style="62" bestFit="1" customWidth="1"/>
    <col min="2569" max="2814" width="21.7109375" style="62"/>
    <col min="2815" max="2815" width="22.28515625" style="62" bestFit="1" customWidth="1"/>
    <col min="2816" max="2816" width="25.85546875" style="62" bestFit="1" customWidth="1"/>
    <col min="2817" max="2817" width="38.28515625" style="62" bestFit="1" customWidth="1"/>
    <col min="2818" max="2820" width="13.42578125" style="62" bestFit="1" customWidth="1"/>
    <col min="2821" max="2821" width="15.42578125" style="62" bestFit="1" customWidth="1"/>
    <col min="2822" max="2822" width="11.140625" style="62" bestFit="1" customWidth="1"/>
    <col min="2823" max="2823" width="15.5703125" style="62" bestFit="1" customWidth="1"/>
    <col min="2824" max="2824" width="12.7109375" style="62" bestFit="1" customWidth="1"/>
    <col min="2825" max="3070" width="21.7109375" style="62"/>
    <col min="3071" max="3071" width="22.28515625" style="62" bestFit="1" customWidth="1"/>
    <col min="3072" max="3072" width="25.85546875" style="62" bestFit="1" customWidth="1"/>
    <col min="3073" max="3073" width="38.28515625" style="62" bestFit="1" customWidth="1"/>
    <col min="3074" max="3076" width="13.42578125" style="62" bestFit="1" customWidth="1"/>
    <col min="3077" max="3077" width="15.42578125" style="62" bestFit="1" customWidth="1"/>
    <col min="3078" max="3078" width="11.140625" style="62" bestFit="1" customWidth="1"/>
    <col min="3079" max="3079" width="15.5703125" style="62" bestFit="1" customWidth="1"/>
    <col min="3080" max="3080" width="12.7109375" style="62" bestFit="1" customWidth="1"/>
    <col min="3081" max="3326" width="21.7109375" style="62"/>
    <col min="3327" max="3327" width="22.28515625" style="62" bestFit="1" customWidth="1"/>
    <col min="3328" max="3328" width="25.85546875" style="62" bestFit="1" customWidth="1"/>
    <col min="3329" max="3329" width="38.28515625" style="62" bestFit="1" customWidth="1"/>
    <col min="3330" max="3332" width="13.42578125" style="62" bestFit="1" customWidth="1"/>
    <col min="3333" max="3333" width="15.42578125" style="62" bestFit="1" customWidth="1"/>
    <col min="3334" max="3334" width="11.140625" style="62" bestFit="1" customWidth="1"/>
    <col min="3335" max="3335" width="15.5703125" style="62" bestFit="1" customWidth="1"/>
    <col min="3336" max="3336" width="12.7109375" style="62" bestFit="1" customWidth="1"/>
    <col min="3337" max="3582" width="21.7109375" style="62"/>
    <col min="3583" max="3583" width="22.28515625" style="62" bestFit="1" customWidth="1"/>
    <col min="3584" max="3584" width="25.85546875" style="62" bestFit="1" customWidth="1"/>
    <col min="3585" max="3585" width="38.28515625" style="62" bestFit="1" customWidth="1"/>
    <col min="3586" max="3588" width="13.42578125" style="62" bestFit="1" customWidth="1"/>
    <col min="3589" max="3589" width="15.42578125" style="62" bestFit="1" customWidth="1"/>
    <col min="3590" max="3590" width="11.140625" style="62" bestFit="1" customWidth="1"/>
    <col min="3591" max="3591" width="15.5703125" style="62" bestFit="1" customWidth="1"/>
    <col min="3592" max="3592" width="12.7109375" style="62" bestFit="1" customWidth="1"/>
    <col min="3593" max="3838" width="21.7109375" style="62"/>
    <col min="3839" max="3839" width="22.28515625" style="62" bestFit="1" customWidth="1"/>
    <col min="3840" max="3840" width="25.85546875" style="62" bestFit="1" customWidth="1"/>
    <col min="3841" max="3841" width="38.28515625" style="62" bestFit="1" customWidth="1"/>
    <col min="3842" max="3844" width="13.42578125" style="62" bestFit="1" customWidth="1"/>
    <col min="3845" max="3845" width="15.42578125" style="62" bestFit="1" customWidth="1"/>
    <col min="3846" max="3846" width="11.140625" style="62" bestFit="1" customWidth="1"/>
    <col min="3847" max="3847" width="15.5703125" style="62" bestFit="1" customWidth="1"/>
    <col min="3848" max="3848" width="12.7109375" style="62" bestFit="1" customWidth="1"/>
    <col min="3849" max="4094" width="21.7109375" style="62"/>
    <col min="4095" max="4095" width="22.28515625" style="62" bestFit="1" customWidth="1"/>
    <col min="4096" max="4096" width="25.85546875" style="62" bestFit="1" customWidth="1"/>
    <col min="4097" max="4097" width="38.28515625" style="62" bestFit="1" customWidth="1"/>
    <col min="4098" max="4100" width="13.42578125" style="62" bestFit="1" customWidth="1"/>
    <col min="4101" max="4101" width="15.42578125" style="62" bestFit="1" customWidth="1"/>
    <col min="4102" max="4102" width="11.140625" style="62" bestFit="1" customWidth="1"/>
    <col min="4103" max="4103" width="15.5703125" style="62" bestFit="1" customWidth="1"/>
    <col min="4104" max="4104" width="12.7109375" style="62" bestFit="1" customWidth="1"/>
    <col min="4105" max="4350" width="21.7109375" style="62"/>
    <col min="4351" max="4351" width="22.28515625" style="62" bestFit="1" customWidth="1"/>
    <col min="4352" max="4352" width="25.85546875" style="62" bestFit="1" customWidth="1"/>
    <col min="4353" max="4353" width="38.28515625" style="62" bestFit="1" customWidth="1"/>
    <col min="4354" max="4356" width="13.42578125" style="62" bestFit="1" customWidth="1"/>
    <col min="4357" max="4357" width="15.42578125" style="62" bestFit="1" customWidth="1"/>
    <col min="4358" max="4358" width="11.140625" style="62" bestFit="1" customWidth="1"/>
    <col min="4359" max="4359" width="15.5703125" style="62" bestFit="1" customWidth="1"/>
    <col min="4360" max="4360" width="12.7109375" style="62" bestFit="1" customWidth="1"/>
    <col min="4361" max="4606" width="21.7109375" style="62"/>
    <col min="4607" max="4607" width="22.28515625" style="62" bestFit="1" customWidth="1"/>
    <col min="4608" max="4608" width="25.85546875" style="62" bestFit="1" customWidth="1"/>
    <col min="4609" max="4609" width="38.28515625" style="62" bestFit="1" customWidth="1"/>
    <col min="4610" max="4612" width="13.42578125" style="62" bestFit="1" customWidth="1"/>
    <col min="4613" max="4613" width="15.42578125" style="62" bestFit="1" customWidth="1"/>
    <col min="4614" max="4614" width="11.140625" style="62" bestFit="1" customWidth="1"/>
    <col min="4615" max="4615" width="15.5703125" style="62" bestFit="1" customWidth="1"/>
    <col min="4616" max="4616" width="12.7109375" style="62" bestFit="1" customWidth="1"/>
    <col min="4617" max="4862" width="21.7109375" style="62"/>
    <col min="4863" max="4863" width="22.28515625" style="62" bestFit="1" customWidth="1"/>
    <col min="4864" max="4864" width="25.85546875" style="62" bestFit="1" customWidth="1"/>
    <col min="4865" max="4865" width="38.28515625" style="62" bestFit="1" customWidth="1"/>
    <col min="4866" max="4868" width="13.42578125" style="62" bestFit="1" customWidth="1"/>
    <col min="4869" max="4869" width="15.42578125" style="62" bestFit="1" customWidth="1"/>
    <col min="4870" max="4870" width="11.140625" style="62" bestFit="1" customWidth="1"/>
    <col min="4871" max="4871" width="15.5703125" style="62" bestFit="1" customWidth="1"/>
    <col min="4872" max="4872" width="12.7109375" style="62" bestFit="1" customWidth="1"/>
    <col min="4873" max="5118" width="21.7109375" style="62"/>
    <col min="5119" max="5119" width="22.28515625" style="62" bestFit="1" customWidth="1"/>
    <col min="5120" max="5120" width="25.85546875" style="62" bestFit="1" customWidth="1"/>
    <col min="5121" max="5121" width="38.28515625" style="62" bestFit="1" customWidth="1"/>
    <col min="5122" max="5124" width="13.42578125" style="62" bestFit="1" customWidth="1"/>
    <col min="5125" max="5125" width="15.42578125" style="62" bestFit="1" customWidth="1"/>
    <col min="5126" max="5126" width="11.140625" style="62" bestFit="1" customWidth="1"/>
    <col min="5127" max="5127" width="15.5703125" style="62" bestFit="1" customWidth="1"/>
    <col min="5128" max="5128" width="12.7109375" style="62" bestFit="1" customWidth="1"/>
    <col min="5129" max="5374" width="21.7109375" style="62"/>
    <col min="5375" max="5375" width="22.28515625" style="62" bestFit="1" customWidth="1"/>
    <col min="5376" max="5376" width="25.85546875" style="62" bestFit="1" customWidth="1"/>
    <col min="5377" max="5377" width="38.28515625" style="62" bestFit="1" customWidth="1"/>
    <col min="5378" max="5380" width="13.42578125" style="62" bestFit="1" customWidth="1"/>
    <col min="5381" max="5381" width="15.42578125" style="62" bestFit="1" customWidth="1"/>
    <col min="5382" max="5382" width="11.140625" style="62" bestFit="1" customWidth="1"/>
    <col min="5383" max="5383" width="15.5703125" style="62" bestFit="1" customWidth="1"/>
    <col min="5384" max="5384" width="12.7109375" style="62" bestFit="1" customWidth="1"/>
    <col min="5385" max="5630" width="21.7109375" style="62"/>
    <col min="5631" max="5631" width="22.28515625" style="62" bestFit="1" customWidth="1"/>
    <col min="5632" max="5632" width="25.85546875" style="62" bestFit="1" customWidth="1"/>
    <col min="5633" max="5633" width="38.28515625" style="62" bestFit="1" customWidth="1"/>
    <col min="5634" max="5636" width="13.42578125" style="62" bestFit="1" customWidth="1"/>
    <col min="5637" max="5637" width="15.42578125" style="62" bestFit="1" customWidth="1"/>
    <col min="5638" max="5638" width="11.140625" style="62" bestFit="1" customWidth="1"/>
    <col min="5639" max="5639" width="15.5703125" style="62" bestFit="1" customWidth="1"/>
    <col min="5640" max="5640" width="12.7109375" style="62" bestFit="1" customWidth="1"/>
    <col min="5641" max="5886" width="21.7109375" style="62"/>
    <col min="5887" max="5887" width="22.28515625" style="62" bestFit="1" customWidth="1"/>
    <col min="5888" max="5888" width="25.85546875" style="62" bestFit="1" customWidth="1"/>
    <col min="5889" max="5889" width="38.28515625" style="62" bestFit="1" customWidth="1"/>
    <col min="5890" max="5892" width="13.42578125" style="62" bestFit="1" customWidth="1"/>
    <col min="5893" max="5893" width="15.42578125" style="62" bestFit="1" customWidth="1"/>
    <col min="5894" max="5894" width="11.140625" style="62" bestFit="1" customWidth="1"/>
    <col min="5895" max="5895" width="15.5703125" style="62" bestFit="1" customWidth="1"/>
    <col min="5896" max="5896" width="12.7109375" style="62" bestFit="1" customWidth="1"/>
    <col min="5897" max="6142" width="21.7109375" style="62"/>
    <col min="6143" max="6143" width="22.28515625" style="62" bestFit="1" customWidth="1"/>
    <col min="6144" max="6144" width="25.85546875" style="62" bestFit="1" customWidth="1"/>
    <col min="6145" max="6145" width="38.28515625" style="62" bestFit="1" customWidth="1"/>
    <col min="6146" max="6148" width="13.42578125" style="62" bestFit="1" customWidth="1"/>
    <col min="6149" max="6149" width="15.42578125" style="62" bestFit="1" customWidth="1"/>
    <col min="6150" max="6150" width="11.140625" style="62" bestFit="1" customWidth="1"/>
    <col min="6151" max="6151" width="15.5703125" style="62" bestFit="1" customWidth="1"/>
    <col min="6152" max="6152" width="12.7109375" style="62" bestFit="1" customWidth="1"/>
    <col min="6153" max="6398" width="21.7109375" style="62"/>
    <col min="6399" max="6399" width="22.28515625" style="62" bestFit="1" customWidth="1"/>
    <col min="6400" max="6400" width="25.85546875" style="62" bestFit="1" customWidth="1"/>
    <col min="6401" max="6401" width="38.28515625" style="62" bestFit="1" customWidth="1"/>
    <col min="6402" max="6404" width="13.42578125" style="62" bestFit="1" customWidth="1"/>
    <col min="6405" max="6405" width="15.42578125" style="62" bestFit="1" customWidth="1"/>
    <col min="6406" max="6406" width="11.140625" style="62" bestFit="1" customWidth="1"/>
    <col min="6407" max="6407" width="15.5703125" style="62" bestFit="1" customWidth="1"/>
    <col min="6408" max="6408" width="12.7109375" style="62" bestFit="1" customWidth="1"/>
    <col min="6409" max="6654" width="21.7109375" style="62"/>
    <col min="6655" max="6655" width="22.28515625" style="62" bestFit="1" customWidth="1"/>
    <col min="6656" max="6656" width="25.85546875" style="62" bestFit="1" customWidth="1"/>
    <col min="6657" max="6657" width="38.28515625" style="62" bestFit="1" customWidth="1"/>
    <col min="6658" max="6660" width="13.42578125" style="62" bestFit="1" customWidth="1"/>
    <col min="6661" max="6661" width="15.42578125" style="62" bestFit="1" customWidth="1"/>
    <col min="6662" max="6662" width="11.140625" style="62" bestFit="1" customWidth="1"/>
    <col min="6663" max="6663" width="15.5703125" style="62" bestFit="1" customWidth="1"/>
    <col min="6664" max="6664" width="12.7109375" style="62" bestFit="1" customWidth="1"/>
    <col min="6665" max="6910" width="21.7109375" style="62"/>
    <col min="6911" max="6911" width="22.28515625" style="62" bestFit="1" customWidth="1"/>
    <col min="6912" max="6912" width="25.85546875" style="62" bestFit="1" customWidth="1"/>
    <col min="6913" max="6913" width="38.28515625" style="62" bestFit="1" customWidth="1"/>
    <col min="6914" max="6916" width="13.42578125" style="62" bestFit="1" customWidth="1"/>
    <col min="6917" max="6917" width="15.42578125" style="62" bestFit="1" customWidth="1"/>
    <col min="6918" max="6918" width="11.140625" style="62" bestFit="1" customWidth="1"/>
    <col min="6919" max="6919" width="15.5703125" style="62" bestFit="1" customWidth="1"/>
    <col min="6920" max="6920" width="12.7109375" style="62" bestFit="1" customWidth="1"/>
    <col min="6921" max="7166" width="21.7109375" style="62"/>
    <col min="7167" max="7167" width="22.28515625" style="62" bestFit="1" customWidth="1"/>
    <col min="7168" max="7168" width="25.85546875" style="62" bestFit="1" customWidth="1"/>
    <col min="7169" max="7169" width="38.28515625" style="62" bestFit="1" customWidth="1"/>
    <col min="7170" max="7172" width="13.42578125" style="62" bestFit="1" customWidth="1"/>
    <col min="7173" max="7173" width="15.42578125" style="62" bestFit="1" customWidth="1"/>
    <col min="7174" max="7174" width="11.140625" style="62" bestFit="1" customWidth="1"/>
    <col min="7175" max="7175" width="15.5703125" style="62" bestFit="1" customWidth="1"/>
    <col min="7176" max="7176" width="12.7109375" style="62" bestFit="1" customWidth="1"/>
    <col min="7177" max="7422" width="21.7109375" style="62"/>
    <col min="7423" max="7423" width="22.28515625" style="62" bestFit="1" customWidth="1"/>
    <col min="7424" max="7424" width="25.85546875" style="62" bestFit="1" customWidth="1"/>
    <col min="7425" max="7425" width="38.28515625" style="62" bestFit="1" customWidth="1"/>
    <col min="7426" max="7428" width="13.42578125" style="62" bestFit="1" customWidth="1"/>
    <col min="7429" max="7429" width="15.42578125" style="62" bestFit="1" customWidth="1"/>
    <col min="7430" max="7430" width="11.140625" style="62" bestFit="1" customWidth="1"/>
    <col min="7431" max="7431" width="15.5703125" style="62" bestFit="1" customWidth="1"/>
    <col min="7432" max="7432" width="12.7109375" style="62" bestFit="1" customWidth="1"/>
    <col min="7433" max="7678" width="21.7109375" style="62"/>
    <col min="7679" max="7679" width="22.28515625" style="62" bestFit="1" customWidth="1"/>
    <col min="7680" max="7680" width="25.85546875" style="62" bestFit="1" customWidth="1"/>
    <col min="7681" max="7681" width="38.28515625" style="62" bestFit="1" customWidth="1"/>
    <col min="7682" max="7684" width="13.42578125" style="62" bestFit="1" customWidth="1"/>
    <col min="7685" max="7685" width="15.42578125" style="62" bestFit="1" customWidth="1"/>
    <col min="7686" max="7686" width="11.140625" style="62" bestFit="1" customWidth="1"/>
    <col min="7687" max="7687" width="15.5703125" style="62" bestFit="1" customWidth="1"/>
    <col min="7688" max="7688" width="12.7109375" style="62" bestFit="1" customWidth="1"/>
    <col min="7689" max="7934" width="21.7109375" style="62"/>
    <col min="7935" max="7935" width="22.28515625" style="62" bestFit="1" customWidth="1"/>
    <col min="7936" max="7936" width="25.85546875" style="62" bestFit="1" customWidth="1"/>
    <col min="7937" max="7937" width="38.28515625" style="62" bestFit="1" customWidth="1"/>
    <col min="7938" max="7940" width="13.42578125" style="62" bestFit="1" customWidth="1"/>
    <col min="7941" max="7941" width="15.42578125" style="62" bestFit="1" customWidth="1"/>
    <col min="7942" max="7942" width="11.140625" style="62" bestFit="1" customWidth="1"/>
    <col min="7943" max="7943" width="15.5703125" style="62" bestFit="1" customWidth="1"/>
    <col min="7944" max="7944" width="12.7109375" style="62" bestFit="1" customWidth="1"/>
    <col min="7945" max="8190" width="21.7109375" style="62"/>
    <col min="8191" max="8191" width="22.28515625" style="62" bestFit="1" customWidth="1"/>
    <col min="8192" max="8192" width="25.85546875" style="62" bestFit="1" customWidth="1"/>
    <col min="8193" max="8193" width="38.28515625" style="62" bestFit="1" customWidth="1"/>
    <col min="8194" max="8196" width="13.42578125" style="62" bestFit="1" customWidth="1"/>
    <col min="8197" max="8197" width="15.42578125" style="62" bestFit="1" customWidth="1"/>
    <col min="8198" max="8198" width="11.140625" style="62" bestFit="1" customWidth="1"/>
    <col min="8199" max="8199" width="15.5703125" style="62" bestFit="1" customWidth="1"/>
    <col min="8200" max="8200" width="12.7109375" style="62" bestFit="1" customWidth="1"/>
    <col min="8201" max="8446" width="21.7109375" style="62"/>
    <col min="8447" max="8447" width="22.28515625" style="62" bestFit="1" customWidth="1"/>
    <col min="8448" max="8448" width="25.85546875" style="62" bestFit="1" customWidth="1"/>
    <col min="8449" max="8449" width="38.28515625" style="62" bestFit="1" customWidth="1"/>
    <col min="8450" max="8452" width="13.42578125" style="62" bestFit="1" customWidth="1"/>
    <col min="8453" max="8453" width="15.42578125" style="62" bestFit="1" customWidth="1"/>
    <col min="8454" max="8454" width="11.140625" style="62" bestFit="1" customWidth="1"/>
    <col min="8455" max="8455" width="15.5703125" style="62" bestFit="1" customWidth="1"/>
    <col min="8456" max="8456" width="12.7109375" style="62" bestFit="1" customWidth="1"/>
    <col min="8457" max="8702" width="21.7109375" style="62"/>
    <col min="8703" max="8703" width="22.28515625" style="62" bestFit="1" customWidth="1"/>
    <col min="8704" max="8704" width="25.85546875" style="62" bestFit="1" customWidth="1"/>
    <col min="8705" max="8705" width="38.28515625" style="62" bestFit="1" customWidth="1"/>
    <col min="8706" max="8708" width="13.42578125" style="62" bestFit="1" customWidth="1"/>
    <col min="8709" max="8709" width="15.42578125" style="62" bestFit="1" customWidth="1"/>
    <col min="8710" max="8710" width="11.140625" style="62" bestFit="1" customWidth="1"/>
    <col min="8711" max="8711" width="15.5703125" style="62" bestFit="1" customWidth="1"/>
    <col min="8712" max="8712" width="12.7109375" style="62" bestFit="1" customWidth="1"/>
    <col min="8713" max="8958" width="21.7109375" style="62"/>
    <col min="8959" max="8959" width="22.28515625" style="62" bestFit="1" customWidth="1"/>
    <col min="8960" max="8960" width="25.85546875" style="62" bestFit="1" customWidth="1"/>
    <col min="8961" max="8961" width="38.28515625" style="62" bestFit="1" customWidth="1"/>
    <col min="8962" max="8964" width="13.42578125" style="62" bestFit="1" customWidth="1"/>
    <col min="8965" max="8965" width="15.42578125" style="62" bestFit="1" customWidth="1"/>
    <col min="8966" max="8966" width="11.140625" style="62" bestFit="1" customWidth="1"/>
    <col min="8967" max="8967" width="15.5703125" style="62" bestFit="1" customWidth="1"/>
    <col min="8968" max="8968" width="12.7109375" style="62" bestFit="1" customWidth="1"/>
    <col min="8969" max="9214" width="21.7109375" style="62"/>
    <col min="9215" max="9215" width="22.28515625" style="62" bestFit="1" customWidth="1"/>
    <col min="9216" max="9216" width="25.85546875" style="62" bestFit="1" customWidth="1"/>
    <col min="9217" max="9217" width="38.28515625" style="62" bestFit="1" customWidth="1"/>
    <col min="9218" max="9220" width="13.42578125" style="62" bestFit="1" customWidth="1"/>
    <col min="9221" max="9221" width="15.42578125" style="62" bestFit="1" customWidth="1"/>
    <col min="9222" max="9222" width="11.140625" style="62" bestFit="1" customWidth="1"/>
    <col min="9223" max="9223" width="15.5703125" style="62" bestFit="1" customWidth="1"/>
    <col min="9224" max="9224" width="12.7109375" style="62" bestFit="1" customWidth="1"/>
    <col min="9225" max="9470" width="21.7109375" style="62"/>
    <col min="9471" max="9471" width="22.28515625" style="62" bestFit="1" customWidth="1"/>
    <col min="9472" max="9472" width="25.85546875" style="62" bestFit="1" customWidth="1"/>
    <col min="9473" max="9473" width="38.28515625" style="62" bestFit="1" customWidth="1"/>
    <col min="9474" max="9476" width="13.42578125" style="62" bestFit="1" customWidth="1"/>
    <col min="9477" max="9477" width="15.42578125" style="62" bestFit="1" customWidth="1"/>
    <col min="9478" max="9478" width="11.140625" style="62" bestFit="1" customWidth="1"/>
    <col min="9479" max="9479" width="15.5703125" style="62" bestFit="1" customWidth="1"/>
    <col min="9480" max="9480" width="12.7109375" style="62" bestFit="1" customWidth="1"/>
    <col min="9481" max="9726" width="21.7109375" style="62"/>
    <col min="9727" max="9727" width="22.28515625" style="62" bestFit="1" customWidth="1"/>
    <col min="9728" max="9728" width="25.85546875" style="62" bestFit="1" customWidth="1"/>
    <col min="9729" max="9729" width="38.28515625" style="62" bestFit="1" customWidth="1"/>
    <col min="9730" max="9732" width="13.42578125" style="62" bestFit="1" customWidth="1"/>
    <col min="9733" max="9733" width="15.42578125" style="62" bestFit="1" customWidth="1"/>
    <col min="9734" max="9734" width="11.140625" style="62" bestFit="1" customWidth="1"/>
    <col min="9735" max="9735" width="15.5703125" style="62" bestFit="1" customWidth="1"/>
    <col min="9736" max="9736" width="12.7109375" style="62" bestFit="1" customWidth="1"/>
    <col min="9737" max="9982" width="21.7109375" style="62"/>
    <col min="9983" max="9983" width="22.28515625" style="62" bestFit="1" customWidth="1"/>
    <col min="9984" max="9984" width="25.85546875" style="62" bestFit="1" customWidth="1"/>
    <col min="9985" max="9985" width="38.28515625" style="62" bestFit="1" customWidth="1"/>
    <col min="9986" max="9988" width="13.42578125" style="62" bestFit="1" customWidth="1"/>
    <col min="9989" max="9989" width="15.42578125" style="62" bestFit="1" customWidth="1"/>
    <col min="9990" max="9990" width="11.140625" style="62" bestFit="1" customWidth="1"/>
    <col min="9991" max="9991" width="15.5703125" style="62" bestFit="1" customWidth="1"/>
    <col min="9992" max="9992" width="12.7109375" style="62" bestFit="1" customWidth="1"/>
    <col min="9993" max="10238" width="21.7109375" style="62"/>
    <col min="10239" max="10239" width="22.28515625" style="62" bestFit="1" customWidth="1"/>
    <col min="10240" max="10240" width="25.85546875" style="62" bestFit="1" customWidth="1"/>
    <col min="10241" max="10241" width="38.28515625" style="62" bestFit="1" customWidth="1"/>
    <col min="10242" max="10244" width="13.42578125" style="62" bestFit="1" customWidth="1"/>
    <col min="10245" max="10245" width="15.42578125" style="62" bestFit="1" customWidth="1"/>
    <col min="10246" max="10246" width="11.140625" style="62" bestFit="1" customWidth="1"/>
    <col min="10247" max="10247" width="15.5703125" style="62" bestFit="1" customWidth="1"/>
    <col min="10248" max="10248" width="12.7109375" style="62" bestFit="1" customWidth="1"/>
    <col min="10249" max="10494" width="21.7109375" style="62"/>
    <col min="10495" max="10495" width="22.28515625" style="62" bestFit="1" customWidth="1"/>
    <col min="10496" max="10496" width="25.85546875" style="62" bestFit="1" customWidth="1"/>
    <col min="10497" max="10497" width="38.28515625" style="62" bestFit="1" customWidth="1"/>
    <col min="10498" max="10500" width="13.42578125" style="62" bestFit="1" customWidth="1"/>
    <col min="10501" max="10501" width="15.42578125" style="62" bestFit="1" customWidth="1"/>
    <col min="10502" max="10502" width="11.140625" style="62" bestFit="1" customWidth="1"/>
    <col min="10503" max="10503" width="15.5703125" style="62" bestFit="1" customWidth="1"/>
    <col min="10504" max="10504" width="12.7109375" style="62" bestFit="1" customWidth="1"/>
    <col min="10505" max="10750" width="21.7109375" style="62"/>
    <col min="10751" max="10751" width="22.28515625" style="62" bestFit="1" customWidth="1"/>
    <col min="10752" max="10752" width="25.85546875" style="62" bestFit="1" customWidth="1"/>
    <col min="10753" max="10753" width="38.28515625" style="62" bestFit="1" customWidth="1"/>
    <col min="10754" max="10756" width="13.42578125" style="62" bestFit="1" customWidth="1"/>
    <col min="10757" max="10757" width="15.42578125" style="62" bestFit="1" customWidth="1"/>
    <col min="10758" max="10758" width="11.140625" style="62" bestFit="1" customWidth="1"/>
    <col min="10759" max="10759" width="15.5703125" style="62" bestFit="1" customWidth="1"/>
    <col min="10760" max="10760" width="12.7109375" style="62" bestFit="1" customWidth="1"/>
    <col min="10761" max="11006" width="21.7109375" style="62"/>
    <col min="11007" max="11007" width="22.28515625" style="62" bestFit="1" customWidth="1"/>
    <col min="11008" max="11008" width="25.85546875" style="62" bestFit="1" customWidth="1"/>
    <col min="11009" max="11009" width="38.28515625" style="62" bestFit="1" customWidth="1"/>
    <col min="11010" max="11012" width="13.42578125" style="62" bestFit="1" customWidth="1"/>
    <col min="11013" max="11013" width="15.42578125" style="62" bestFit="1" customWidth="1"/>
    <col min="11014" max="11014" width="11.140625" style="62" bestFit="1" customWidth="1"/>
    <col min="11015" max="11015" width="15.5703125" style="62" bestFit="1" customWidth="1"/>
    <col min="11016" max="11016" width="12.7109375" style="62" bestFit="1" customWidth="1"/>
    <col min="11017" max="11262" width="21.7109375" style="62"/>
    <col min="11263" max="11263" width="22.28515625" style="62" bestFit="1" customWidth="1"/>
    <col min="11264" max="11264" width="25.85546875" style="62" bestFit="1" customWidth="1"/>
    <col min="11265" max="11265" width="38.28515625" style="62" bestFit="1" customWidth="1"/>
    <col min="11266" max="11268" width="13.42578125" style="62" bestFit="1" customWidth="1"/>
    <col min="11269" max="11269" width="15.42578125" style="62" bestFit="1" customWidth="1"/>
    <col min="11270" max="11270" width="11.140625" style="62" bestFit="1" customWidth="1"/>
    <col min="11271" max="11271" width="15.5703125" style="62" bestFit="1" customWidth="1"/>
    <col min="11272" max="11272" width="12.7109375" style="62" bestFit="1" customWidth="1"/>
    <col min="11273" max="11518" width="21.7109375" style="62"/>
    <col min="11519" max="11519" width="22.28515625" style="62" bestFit="1" customWidth="1"/>
    <col min="11520" max="11520" width="25.85546875" style="62" bestFit="1" customWidth="1"/>
    <col min="11521" max="11521" width="38.28515625" style="62" bestFit="1" customWidth="1"/>
    <col min="11522" max="11524" width="13.42578125" style="62" bestFit="1" customWidth="1"/>
    <col min="11525" max="11525" width="15.42578125" style="62" bestFit="1" customWidth="1"/>
    <col min="11526" max="11526" width="11.140625" style="62" bestFit="1" customWidth="1"/>
    <col min="11527" max="11527" width="15.5703125" style="62" bestFit="1" customWidth="1"/>
    <col min="11528" max="11528" width="12.7109375" style="62" bestFit="1" customWidth="1"/>
    <col min="11529" max="11774" width="21.7109375" style="62"/>
    <col min="11775" max="11775" width="22.28515625" style="62" bestFit="1" customWidth="1"/>
    <col min="11776" max="11776" width="25.85546875" style="62" bestFit="1" customWidth="1"/>
    <col min="11777" max="11777" width="38.28515625" style="62" bestFit="1" customWidth="1"/>
    <col min="11778" max="11780" width="13.42578125" style="62" bestFit="1" customWidth="1"/>
    <col min="11781" max="11781" width="15.42578125" style="62" bestFit="1" customWidth="1"/>
    <col min="11782" max="11782" width="11.140625" style="62" bestFit="1" customWidth="1"/>
    <col min="11783" max="11783" width="15.5703125" style="62" bestFit="1" customWidth="1"/>
    <col min="11784" max="11784" width="12.7109375" style="62" bestFit="1" customWidth="1"/>
    <col min="11785" max="12030" width="21.7109375" style="62"/>
    <col min="12031" max="12031" width="22.28515625" style="62" bestFit="1" customWidth="1"/>
    <col min="12032" max="12032" width="25.85546875" style="62" bestFit="1" customWidth="1"/>
    <col min="12033" max="12033" width="38.28515625" style="62" bestFit="1" customWidth="1"/>
    <col min="12034" max="12036" width="13.42578125" style="62" bestFit="1" customWidth="1"/>
    <col min="12037" max="12037" width="15.42578125" style="62" bestFit="1" customWidth="1"/>
    <col min="12038" max="12038" width="11.140625" style="62" bestFit="1" customWidth="1"/>
    <col min="12039" max="12039" width="15.5703125" style="62" bestFit="1" customWidth="1"/>
    <col min="12040" max="12040" width="12.7109375" style="62" bestFit="1" customWidth="1"/>
    <col min="12041" max="12286" width="21.7109375" style="62"/>
    <col min="12287" max="12287" width="22.28515625" style="62" bestFit="1" customWidth="1"/>
    <col min="12288" max="12288" width="25.85546875" style="62" bestFit="1" customWidth="1"/>
    <col min="12289" max="12289" width="38.28515625" style="62" bestFit="1" customWidth="1"/>
    <col min="12290" max="12292" width="13.42578125" style="62" bestFit="1" customWidth="1"/>
    <col min="12293" max="12293" width="15.42578125" style="62" bestFit="1" customWidth="1"/>
    <col min="12294" max="12294" width="11.140625" style="62" bestFit="1" customWidth="1"/>
    <col min="12295" max="12295" width="15.5703125" style="62" bestFit="1" customWidth="1"/>
    <col min="12296" max="12296" width="12.7109375" style="62" bestFit="1" customWidth="1"/>
    <col min="12297" max="12542" width="21.7109375" style="62"/>
    <col min="12543" max="12543" width="22.28515625" style="62" bestFit="1" customWidth="1"/>
    <col min="12544" max="12544" width="25.85546875" style="62" bestFit="1" customWidth="1"/>
    <col min="12545" max="12545" width="38.28515625" style="62" bestFit="1" customWidth="1"/>
    <col min="12546" max="12548" width="13.42578125" style="62" bestFit="1" customWidth="1"/>
    <col min="12549" max="12549" width="15.42578125" style="62" bestFit="1" customWidth="1"/>
    <col min="12550" max="12550" width="11.140625" style="62" bestFit="1" customWidth="1"/>
    <col min="12551" max="12551" width="15.5703125" style="62" bestFit="1" customWidth="1"/>
    <col min="12552" max="12552" width="12.7109375" style="62" bestFit="1" customWidth="1"/>
    <col min="12553" max="12798" width="21.7109375" style="62"/>
    <col min="12799" max="12799" width="22.28515625" style="62" bestFit="1" customWidth="1"/>
    <col min="12800" max="12800" width="25.85546875" style="62" bestFit="1" customWidth="1"/>
    <col min="12801" max="12801" width="38.28515625" style="62" bestFit="1" customWidth="1"/>
    <col min="12802" max="12804" width="13.42578125" style="62" bestFit="1" customWidth="1"/>
    <col min="12805" max="12805" width="15.42578125" style="62" bestFit="1" customWidth="1"/>
    <col min="12806" max="12806" width="11.140625" style="62" bestFit="1" customWidth="1"/>
    <col min="12807" max="12807" width="15.5703125" style="62" bestFit="1" customWidth="1"/>
    <col min="12808" max="12808" width="12.7109375" style="62" bestFit="1" customWidth="1"/>
    <col min="12809" max="13054" width="21.7109375" style="62"/>
    <col min="13055" max="13055" width="22.28515625" style="62" bestFit="1" customWidth="1"/>
    <col min="13056" max="13056" width="25.85546875" style="62" bestFit="1" customWidth="1"/>
    <col min="13057" max="13057" width="38.28515625" style="62" bestFit="1" customWidth="1"/>
    <col min="13058" max="13060" width="13.42578125" style="62" bestFit="1" customWidth="1"/>
    <col min="13061" max="13061" width="15.42578125" style="62" bestFit="1" customWidth="1"/>
    <col min="13062" max="13062" width="11.140625" style="62" bestFit="1" customWidth="1"/>
    <col min="13063" max="13063" width="15.5703125" style="62" bestFit="1" customWidth="1"/>
    <col min="13064" max="13064" width="12.7109375" style="62" bestFit="1" customWidth="1"/>
    <col min="13065" max="13310" width="21.7109375" style="62"/>
    <col min="13311" max="13311" width="22.28515625" style="62" bestFit="1" customWidth="1"/>
    <col min="13312" max="13312" width="25.85546875" style="62" bestFit="1" customWidth="1"/>
    <col min="13313" max="13313" width="38.28515625" style="62" bestFit="1" customWidth="1"/>
    <col min="13314" max="13316" width="13.42578125" style="62" bestFit="1" customWidth="1"/>
    <col min="13317" max="13317" width="15.42578125" style="62" bestFit="1" customWidth="1"/>
    <col min="13318" max="13318" width="11.140625" style="62" bestFit="1" customWidth="1"/>
    <col min="13319" max="13319" width="15.5703125" style="62" bestFit="1" customWidth="1"/>
    <col min="13320" max="13320" width="12.7109375" style="62" bestFit="1" customWidth="1"/>
    <col min="13321" max="13566" width="21.7109375" style="62"/>
    <col min="13567" max="13567" width="22.28515625" style="62" bestFit="1" customWidth="1"/>
    <col min="13568" max="13568" width="25.85546875" style="62" bestFit="1" customWidth="1"/>
    <col min="13569" max="13569" width="38.28515625" style="62" bestFit="1" customWidth="1"/>
    <col min="13570" max="13572" width="13.42578125" style="62" bestFit="1" customWidth="1"/>
    <col min="13573" max="13573" width="15.42578125" style="62" bestFit="1" customWidth="1"/>
    <col min="13574" max="13574" width="11.140625" style="62" bestFit="1" customWidth="1"/>
    <col min="13575" max="13575" width="15.5703125" style="62" bestFit="1" customWidth="1"/>
    <col min="13576" max="13576" width="12.7109375" style="62" bestFit="1" customWidth="1"/>
    <col min="13577" max="13822" width="21.7109375" style="62"/>
    <col min="13823" max="13823" width="22.28515625" style="62" bestFit="1" customWidth="1"/>
    <col min="13824" max="13824" width="25.85546875" style="62" bestFit="1" customWidth="1"/>
    <col min="13825" max="13825" width="38.28515625" style="62" bestFit="1" customWidth="1"/>
    <col min="13826" max="13828" width="13.42578125" style="62" bestFit="1" customWidth="1"/>
    <col min="13829" max="13829" width="15.42578125" style="62" bestFit="1" customWidth="1"/>
    <col min="13830" max="13830" width="11.140625" style="62" bestFit="1" customWidth="1"/>
    <col min="13831" max="13831" width="15.5703125" style="62" bestFit="1" customWidth="1"/>
    <col min="13832" max="13832" width="12.7109375" style="62" bestFit="1" customWidth="1"/>
    <col min="13833" max="14078" width="21.7109375" style="62"/>
    <col min="14079" max="14079" width="22.28515625" style="62" bestFit="1" customWidth="1"/>
    <col min="14080" max="14080" width="25.85546875" style="62" bestFit="1" customWidth="1"/>
    <col min="14081" max="14081" width="38.28515625" style="62" bestFit="1" customWidth="1"/>
    <col min="14082" max="14084" width="13.42578125" style="62" bestFit="1" customWidth="1"/>
    <col min="14085" max="14085" width="15.42578125" style="62" bestFit="1" customWidth="1"/>
    <col min="14086" max="14086" width="11.140625" style="62" bestFit="1" customWidth="1"/>
    <col min="14087" max="14087" width="15.5703125" style="62" bestFit="1" customWidth="1"/>
    <col min="14088" max="14088" width="12.7109375" style="62" bestFit="1" customWidth="1"/>
    <col min="14089" max="14334" width="21.7109375" style="62"/>
    <col min="14335" max="14335" width="22.28515625" style="62" bestFit="1" customWidth="1"/>
    <col min="14336" max="14336" width="25.85546875" style="62" bestFit="1" customWidth="1"/>
    <col min="14337" max="14337" width="38.28515625" style="62" bestFit="1" customWidth="1"/>
    <col min="14338" max="14340" width="13.42578125" style="62" bestFit="1" customWidth="1"/>
    <col min="14341" max="14341" width="15.42578125" style="62" bestFit="1" customWidth="1"/>
    <col min="14342" max="14342" width="11.140625" style="62" bestFit="1" customWidth="1"/>
    <col min="14343" max="14343" width="15.5703125" style="62" bestFit="1" customWidth="1"/>
    <col min="14344" max="14344" width="12.7109375" style="62" bestFit="1" customWidth="1"/>
    <col min="14345" max="14590" width="21.7109375" style="62"/>
    <col min="14591" max="14591" width="22.28515625" style="62" bestFit="1" customWidth="1"/>
    <col min="14592" max="14592" width="25.85546875" style="62" bestFit="1" customWidth="1"/>
    <col min="14593" max="14593" width="38.28515625" style="62" bestFit="1" customWidth="1"/>
    <col min="14594" max="14596" width="13.42578125" style="62" bestFit="1" customWidth="1"/>
    <col min="14597" max="14597" width="15.42578125" style="62" bestFit="1" customWidth="1"/>
    <col min="14598" max="14598" width="11.140625" style="62" bestFit="1" customWidth="1"/>
    <col min="14599" max="14599" width="15.5703125" style="62" bestFit="1" customWidth="1"/>
    <col min="14600" max="14600" width="12.7109375" style="62" bestFit="1" customWidth="1"/>
    <col min="14601" max="14846" width="21.7109375" style="62"/>
    <col min="14847" max="14847" width="22.28515625" style="62" bestFit="1" customWidth="1"/>
    <col min="14848" max="14848" width="25.85546875" style="62" bestFit="1" customWidth="1"/>
    <col min="14849" max="14849" width="38.28515625" style="62" bestFit="1" customWidth="1"/>
    <col min="14850" max="14852" width="13.42578125" style="62" bestFit="1" customWidth="1"/>
    <col min="14853" max="14853" width="15.42578125" style="62" bestFit="1" customWidth="1"/>
    <col min="14854" max="14854" width="11.140625" style="62" bestFit="1" customWidth="1"/>
    <col min="14855" max="14855" width="15.5703125" style="62" bestFit="1" customWidth="1"/>
    <col min="14856" max="14856" width="12.7109375" style="62" bestFit="1" customWidth="1"/>
    <col min="14857" max="15102" width="21.7109375" style="62"/>
    <col min="15103" max="15103" width="22.28515625" style="62" bestFit="1" customWidth="1"/>
    <col min="15104" max="15104" width="25.85546875" style="62" bestFit="1" customWidth="1"/>
    <col min="15105" max="15105" width="38.28515625" style="62" bestFit="1" customWidth="1"/>
    <col min="15106" max="15108" width="13.42578125" style="62" bestFit="1" customWidth="1"/>
    <col min="15109" max="15109" width="15.42578125" style="62" bestFit="1" customWidth="1"/>
    <col min="15110" max="15110" width="11.140625" style="62" bestFit="1" customWidth="1"/>
    <col min="15111" max="15111" width="15.5703125" style="62" bestFit="1" customWidth="1"/>
    <col min="15112" max="15112" width="12.7109375" style="62" bestFit="1" customWidth="1"/>
    <col min="15113" max="15358" width="21.7109375" style="62"/>
    <col min="15359" max="15359" width="22.28515625" style="62" bestFit="1" customWidth="1"/>
    <col min="15360" max="15360" width="25.85546875" style="62" bestFit="1" customWidth="1"/>
    <col min="15361" max="15361" width="38.28515625" style="62" bestFit="1" customWidth="1"/>
    <col min="15362" max="15364" width="13.42578125" style="62" bestFit="1" customWidth="1"/>
    <col min="15365" max="15365" width="15.42578125" style="62" bestFit="1" customWidth="1"/>
    <col min="15366" max="15366" width="11.140625" style="62" bestFit="1" customWidth="1"/>
    <col min="15367" max="15367" width="15.5703125" style="62" bestFit="1" customWidth="1"/>
    <col min="15368" max="15368" width="12.7109375" style="62" bestFit="1" customWidth="1"/>
    <col min="15369" max="15614" width="21.7109375" style="62"/>
    <col min="15615" max="15615" width="22.28515625" style="62" bestFit="1" customWidth="1"/>
    <col min="15616" max="15616" width="25.85546875" style="62" bestFit="1" customWidth="1"/>
    <col min="15617" max="15617" width="38.28515625" style="62" bestFit="1" customWidth="1"/>
    <col min="15618" max="15620" width="13.42578125" style="62" bestFit="1" customWidth="1"/>
    <col min="15621" max="15621" width="15.42578125" style="62" bestFit="1" customWidth="1"/>
    <col min="15622" max="15622" width="11.140625" style="62" bestFit="1" customWidth="1"/>
    <col min="15623" max="15623" width="15.5703125" style="62" bestFit="1" customWidth="1"/>
    <col min="15624" max="15624" width="12.7109375" style="62" bestFit="1" customWidth="1"/>
    <col min="15625" max="15870" width="21.7109375" style="62"/>
    <col min="15871" max="15871" width="22.28515625" style="62" bestFit="1" customWidth="1"/>
    <col min="15872" max="15872" width="25.85546875" style="62" bestFit="1" customWidth="1"/>
    <col min="15873" max="15873" width="38.28515625" style="62" bestFit="1" customWidth="1"/>
    <col min="15874" max="15876" width="13.42578125" style="62" bestFit="1" customWidth="1"/>
    <col min="15877" max="15877" width="15.42578125" style="62" bestFit="1" customWidth="1"/>
    <col min="15878" max="15878" width="11.140625" style="62" bestFit="1" customWidth="1"/>
    <col min="15879" max="15879" width="15.5703125" style="62" bestFit="1" customWidth="1"/>
    <col min="15880" max="15880" width="12.7109375" style="62" bestFit="1" customWidth="1"/>
    <col min="15881" max="16126" width="21.7109375" style="62"/>
    <col min="16127" max="16127" width="22.28515625" style="62" bestFit="1" customWidth="1"/>
    <col min="16128" max="16128" width="25.85546875" style="62" bestFit="1" customWidth="1"/>
    <col min="16129" max="16129" width="38.28515625" style="62" bestFit="1" customWidth="1"/>
    <col min="16130" max="16132" width="13.42578125" style="62" bestFit="1" customWidth="1"/>
    <col min="16133" max="16133" width="15.42578125" style="62" bestFit="1" customWidth="1"/>
    <col min="16134" max="16134" width="11.140625" style="62" bestFit="1" customWidth="1"/>
    <col min="16135" max="16135" width="15.5703125" style="62" bestFit="1" customWidth="1"/>
    <col min="16136" max="16136" width="12.7109375" style="62" bestFit="1" customWidth="1"/>
    <col min="16137" max="16384" width="21.7109375" style="62"/>
  </cols>
  <sheetData>
    <row r="1" spans="1:8" s="33" customFormat="1" ht="20.100000000000001" customHeight="1" x14ac:dyDescent="0.2">
      <c r="A1" s="162" t="s">
        <v>56</v>
      </c>
      <c r="B1" s="163"/>
      <c r="C1" s="163"/>
      <c r="D1" s="163"/>
      <c r="E1" s="163"/>
      <c r="F1" s="163"/>
      <c r="G1" s="163"/>
      <c r="H1" s="163"/>
    </row>
    <row r="2" spans="1:8" s="33" customFormat="1" ht="20.100000000000001" customHeight="1" x14ac:dyDescent="0.2">
      <c r="A2" s="164" t="s">
        <v>1392</v>
      </c>
      <c r="B2" s="165"/>
      <c r="C2" s="165"/>
      <c r="D2" s="165"/>
      <c r="E2" s="165"/>
      <c r="F2" s="165"/>
      <c r="G2" s="165"/>
      <c r="H2" s="165"/>
    </row>
    <row r="3" spans="1:8" s="33" customFormat="1" ht="20.100000000000001" customHeight="1" x14ac:dyDescent="0.2">
      <c r="A3" s="34"/>
      <c r="B3" s="35"/>
      <c r="C3" s="35"/>
      <c r="D3" s="36"/>
      <c r="E3" s="36"/>
      <c r="F3" s="166" t="s">
        <v>57</v>
      </c>
      <c r="G3" s="167"/>
      <c r="H3" s="168"/>
    </row>
    <row r="4" spans="1:8" s="39" customFormat="1" ht="20.100000000000001" customHeight="1" x14ac:dyDescent="0.2">
      <c r="A4" s="37" t="s">
        <v>58</v>
      </c>
      <c r="B4" s="37" t="s">
        <v>59</v>
      </c>
      <c r="C4" s="37" t="s">
        <v>60</v>
      </c>
      <c r="D4" s="38" t="s">
        <v>61</v>
      </c>
      <c r="E4" s="38" t="s">
        <v>61</v>
      </c>
      <c r="F4" s="95" t="s">
        <v>62</v>
      </c>
      <c r="G4" s="169" t="s">
        <v>63</v>
      </c>
      <c r="H4" s="170"/>
    </row>
    <row r="5" spans="1:8" s="43" customFormat="1" ht="20.100000000000001" customHeight="1" x14ac:dyDescent="0.2">
      <c r="A5" s="40"/>
      <c r="B5" s="40"/>
      <c r="C5" s="41"/>
      <c r="D5" s="38" t="s">
        <v>65</v>
      </c>
      <c r="E5" s="38" t="s">
        <v>66</v>
      </c>
      <c r="F5" s="95"/>
      <c r="G5" s="37" t="s">
        <v>67</v>
      </c>
      <c r="H5" s="37" t="s">
        <v>68</v>
      </c>
    </row>
    <row r="6" spans="1:8" s="49" customFormat="1" ht="20.100000000000001" customHeight="1" x14ac:dyDescent="0.2">
      <c r="A6" s="44" t="s">
        <v>69</v>
      </c>
      <c r="B6" s="45" t="s">
        <v>547</v>
      </c>
      <c r="C6" s="44" t="s">
        <v>548</v>
      </c>
      <c r="D6" s="87"/>
      <c r="E6" s="87"/>
      <c r="F6" s="88"/>
      <c r="G6" s="89"/>
      <c r="H6" s="89"/>
    </row>
    <row r="7" spans="1:8" s="49" customFormat="1" ht="20.100000000000001" customHeight="1" x14ac:dyDescent="0.2">
      <c r="A7" s="44" t="s">
        <v>69</v>
      </c>
      <c r="B7" s="45" t="s">
        <v>549</v>
      </c>
      <c r="C7" s="44" t="s">
        <v>550</v>
      </c>
      <c r="D7" s="87"/>
      <c r="E7" s="87"/>
      <c r="F7" s="88"/>
      <c r="G7" s="89"/>
      <c r="H7" s="89"/>
    </row>
    <row r="8" spans="1:8" s="56" customFormat="1" ht="20.100000000000001" customHeight="1" x14ac:dyDescent="0.2">
      <c r="A8" s="44" t="s">
        <v>69</v>
      </c>
      <c r="B8" s="45" t="s">
        <v>551</v>
      </c>
      <c r="C8" s="44" t="s">
        <v>552</v>
      </c>
      <c r="D8" s="46"/>
      <c r="E8" s="46"/>
      <c r="F8" s="96"/>
      <c r="G8" s="48"/>
      <c r="H8" s="48"/>
    </row>
    <row r="9" spans="1:8" s="56" customFormat="1" ht="20.100000000000001" customHeight="1" x14ac:dyDescent="0.2">
      <c r="A9" s="44" t="s">
        <v>69</v>
      </c>
      <c r="B9" s="45" t="s">
        <v>553</v>
      </c>
      <c r="C9" s="44" t="s">
        <v>554</v>
      </c>
      <c r="D9" s="46"/>
      <c r="E9" s="46"/>
      <c r="F9" s="96"/>
      <c r="G9" s="48"/>
      <c r="H9" s="48"/>
    </row>
    <row r="10" spans="1:8" s="56" customFormat="1" ht="20.100000000000001" customHeight="1" x14ac:dyDescent="0.2">
      <c r="A10" s="50"/>
      <c r="B10" s="51"/>
      <c r="C10" s="50"/>
      <c r="D10" s="68">
        <v>42691</v>
      </c>
      <c r="E10" s="68">
        <v>42734</v>
      </c>
      <c r="F10" s="97">
        <v>115.1</v>
      </c>
      <c r="G10" s="70" t="s">
        <v>555</v>
      </c>
      <c r="H10" s="70" t="s">
        <v>556</v>
      </c>
    </row>
    <row r="11" spans="1:8" s="56" customFormat="1" ht="20.100000000000001" customHeight="1" x14ac:dyDescent="0.2">
      <c r="A11" s="50"/>
      <c r="B11" s="51"/>
      <c r="C11" s="50"/>
      <c r="D11" s="68">
        <v>42734</v>
      </c>
      <c r="E11" s="68">
        <v>42765</v>
      </c>
      <c r="F11" s="97">
        <v>59.05</v>
      </c>
      <c r="G11" s="70" t="s">
        <v>556</v>
      </c>
      <c r="H11" s="70" t="s">
        <v>557</v>
      </c>
    </row>
    <row r="12" spans="1:8" s="56" customFormat="1" ht="20.100000000000001" customHeight="1" x14ac:dyDescent="0.2">
      <c r="A12" s="50"/>
      <c r="B12" s="51"/>
      <c r="C12" s="50"/>
      <c r="D12" s="68">
        <v>42765</v>
      </c>
      <c r="E12" s="68">
        <v>42795</v>
      </c>
      <c r="F12" s="97">
        <v>118.1</v>
      </c>
      <c r="G12" s="70" t="s">
        <v>557</v>
      </c>
      <c r="H12" s="70" t="s">
        <v>558</v>
      </c>
    </row>
    <row r="13" spans="1:8" s="56" customFormat="1" ht="20.100000000000001" customHeight="1" x14ac:dyDescent="0.2">
      <c r="A13" s="50"/>
      <c r="B13" s="51"/>
      <c r="C13" s="50"/>
      <c r="D13" s="68">
        <v>42795</v>
      </c>
      <c r="E13" s="68">
        <v>42824</v>
      </c>
      <c r="F13" s="97">
        <v>43.51</v>
      </c>
      <c r="G13" s="70" t="s">
        <v>558</v>
      </c>
      <c r="H13" s="70" t="s">
        <v>559</v>
      </c>
    </row>
    <row r="14" spans="1:8" s="56" customFormat="1" ht="20.100000000000001" customHeight="1" x14ac:dyDescent="0.2">
      <c r="A14" s="50"/>
      <c r="B14" s="51"/>
      <c r="C14" s="50"/>
      <c r="D14" s="68">
        <v>42824</v>
      </c>
      <c r="E14" s="68">
        <v>42856</v>
      </c>
      <c r="F14" s="97">
        <v>49.46</v>
      </c>
      <c r="G14" s="70" t="s">
        <v>559</v>
      </c>
      <c r="H14" s="70" t="s">
        <v>560</v>
      </c>
    </row>
    <row r="15" spans="1:8" s="56" customFormat="1" ht="20.100000000000001" customHeight="1" x14ac:dyDescent="0.2">
      <c r="A15" s="50"/>
      <c r="B15" s="51"/>
      <c r="C15" s="50"/>
      <c r="D15" s="68">
        <v>42856</v>
      </c>
      <c r="E15" s="68">
        <v>42886</v>
      </c>
      <c r="F15" s="97">
        <v>20.72</v>
      </c>
      <c r="G15" s="70" t="s">
        <v>560</v>
      </c>
      <c r="H15" s="70" t="s">
        <v>561</v>
      </c>
    </row>
    <row r="16" spans="1:8" s="56" customFormat="1" ht="20.100000000000001" customHeight="1" x14ac:dyDescent="0.2">
      <c r="A16" s="44" t="s">
        <v>69</v>
      </c>
      <c r="B16" s="45" t="s">
        <v>562</v>
      </c>
      <c r="C16" s="44" t="s">
        <v>563</v>
      </c>
      <c r="D16" s="46"/>
      <c r="E16" s="46"/>
      <c r="F16" s="96"/>
      <c r="G16" s="48"/>
      <c r="H16" s="48"/>
    </row>
    <row r="17" spans="1:9" s="33" customFormat="1" ht="20.100000000000001" customHeight="1" x14ac:dyDescent="0.2">
      <c r="A17" s="44" t="s">
        <v>69</v>
      </c>
      <c r="B17" s="45" t="s">
        <v>564</v>
      </c>
      <c r="C17" s="44" t="s">
        <v>565</v>
      </c>
      <c r="D17" s="57"/>
      <c r="E17" s="57"/>
      <c r="F17" s="79"/>
      <c r="G17" s="59"/>
      <c r="H17" s="59"/>
    </row>
    <row r="18" spans="1:9" s="33" customFormat="1" ht="20.100000000000001" customHeight="1" x14ac:dyDescent="0.2">
      <c r="A18" s="44" t="s">
        <v>69</v>
      </c>
      <c r="B18" s="45" t="s">
        <v>566</v>
      </c>
      <c r="C18" s="44" t="s">
        <v>567</v>
      </c>
      <c r="D18" s="57"/>
      <c r="E18" s="57"/>
      <c r="F18" s="79"/>
      <c r="G18" s="59"/>
      <c r="H18" s="59"/>
    </row>
    <row r="19" spans="1:9" s="33" customFormat="1" ht="20.100000000000001" customHeight="1" x14ac:dyDescent="0.2">
      <c r="A19" s="44" t="s">
        <v>69</v>
      </c>
      <c r="B19" s="44" t="s">
        <v>569</v>
      </c>
      <c r="C19" s="44" t="s">
        <v>570</v>
      </c>
      <c r="D19" s="57"/>
      <c r="E19" s="57"/>
      <c r="F19" s="79"/>
      <c r="G19" s="59"/>
      <c r="H19" s="59"/>
    </row>
    <row r="20" spans="1:9" s="78" customFormat="1" ht="20.100000000000001" customHeight="1" x14ac:dyDescent="0.2">
      <c r="A20" s="94"/>
      <c r="B20" s="98"/>
      <c r="C20" s="94"/>
      <c r="D20" s="75">
        <v>42489</v>
      </c>
      <c r="E20" s="75">
        <v>42550</v>
      </c>
      <c r="F20" s="80">
        <v>12.43</v>
      </c>
      <c r="G20" s="77" t="s">
        <v>910</v>
      </c>
      <c r="H20" s="77" t="s">
        <v>571</v>
      </c>
    </row>
    <row r="21" spans="1:9" s="55" customFormat="1" ht="20.100000000000001" customHeight="1" x14ac:dyDescent="0.2">
      <c r="A21" s="61"/>
      <c r="B21" s="71"/>
      <c r="C21" s="61"/>
      <c r="D21" s="52">
        <v>42550</v>
      </c>
      <c r="E21" s="52">
        <v>42580</v>
      </c>
      <c r="F21" s="80">
        <v>25.9</v>
      </c>
      <c r="G21" s="54" t="s">
        <v>571</v>
      </c>
      <c r="H21" s="54" t="s">
        <v>572</v>
      </c>
    </row>
    <row r="22" spans="1:9" s="55" customFormat="1" ht="20.100000000000001" customHeight="1" x14ac:dyDescent="0.2">
      <c r="A22" s="61"/>
      <c r="B22" s="71"/>
      <c r="C22" s="61"/>
      <c r="D22" s="52">
        <v>42580</v>
      </c>
      <c r="E22" s="52">
        <v>42611</v>
      </c>
      <c r="F22" s="80">
        <v>25.87</v>
      </c>
      <c r="G22" s="54" t="s">
        <v>572</v>
      </c>
      <c r="H22" s="54" t="s">
        <v>573</v>
      </c>
    </row>
    <row r="23" spans="1:9" s="55" customFormat="1" ht="20.100000000000001" customHeight="1" x14ac:dyDescent="0.2">
      <c r="A23" s="61"/>
      <c r="B23" s="71"/>
      <c r="C23" s="61"/>
      <c r="D23" s="52">
        <v>42550</v>
      </c>
      <c r="E23" s="52">
        <v>42636</v>
      </c>
      <c r="F23" s="80">
        <v>1.03</v>
      </c>
      <c r="G23" s="54" t="s">
        <v>571</v>
      </c>
      <c r="H23" s="54" t="s">
        <v>574</v>
      </c>
      <c r="I23" s="55" t="s">
        <v>1414</v>
      </c>
    </row>
    <row r="24" spans="1:9" s="33" customFormat="1" ht="20.100000000000001" customHeight="1" x14ac:dyDescent="0.2">
      <c r="A24" s="44" t="s">
        <v>69</v>
      </c>
      <c r="B24" s="44" t="s">
        <v>575</v>
      </c>
      <c r="C24" s="44" t="s">
        <v>576</v>
      </c>
      <c r="D24" s="57"/>
      <c r="E24" s="57"/>
      <c r="F24" s="79"/>
      <c r="G24" s="59"/>
      <c r="H24" s="59"/>
    </row>
    <row r="25" spans="1:9" s="78" customFormat="1" ht="20.100000000000001" customHeight="1" x14ac:dyDescent="0.2">
      <c r="A25" s="94"/>
      <c r="B25" s="98"/>
      <c r="C25" s="94"/>
      <c r="D25" s="75">
        <v>42485</v>
      </c>
      <c r="E25" s="75">
        <v>42550</v>
      </c>
      <c r="F25" s="80">
        <v>4.1399999999999997</v>
      </c>
      <c r="G25" s="77" t="s">
        <v>911</v>
      </c>
      <c r="H25" s="77" t="s">
        <v>577</v>
      </c>
    </row>
    <row r="26" spans="1:9" s="55" customFormat="1" ht="20.100000000000001" customHeight="1" x14ac:dyDescent="0.2">
      <c r="A26" s="61"/>
      <c r="B26" s="71"/>
      <c r="C26" s="61"/>
      <c r="D26" s="52">
        <v>42550</v>
      </c>
      <c r="E26" s="52">
        <v>42580</v>
      </c>
      <c r="F26" s="80">
        <v>19.68</v>
      </c>
      <c r="G26" s="54" t="s">
        <v>577</v>
      </c>
      <c r="H26" s="54" t="s">
        <v>578</v>
      </c>
    </row>
    <row r="27" spans="1:9" s="55" customFormat="1" ht="20.100000000000001" customHeight="1" x14ac:dyDescent="0.2">
      <c r="A27" s="61"/>
      <c r="B27" s="71"/>
      <c r="C27" s="61"/>
      <c r="D27" s="52">
        <v>42580</v>
      </c>
      <c r="E27" s="52">
        <v>42611</v>
      </c>
      <c r="F27" s="80">
        <v>20.7</v>
      </c>
      <c r="G27" s="54" t="s">
        <v>578</v>
      </c>
      <c r="H27" s="54" t="s">
        <v>579</v>
      </c>
    </row>
    <row r="28" spans="1:9" s="55" customFormat="1" ht="20.100000000000001" customHeight="1" x14ac:dyDescent="0.2">
      <c r="A28" s="61"/>
      <c r="B28" s="71"/>
      <c r="C28" s="61"/>
      <c r="D28" s="52">
        <v>42611</v>
      </c>
      <c r="E28" s="52">
        <v>42641</v>
      </c>
      <c r="F28" s="80">
        <v>19.66</v>
      </c>
      <c r="G28" s="54" t="s">
        <v>579</v>
      </c>
      <c r="H28" s="54" t="s">
        <v>580</v>
      </c>
    </row>
    <row r="29" spans="1:9" s="55" customFormat="1" ht="20.100000000000001" customHeight="1" x14ac:dyDescent="0.2">
      <c r="A29" s="61"/>
      <c r="B29" s="71"/>
      <c r="C29" s="61"/>
      <c r="D29" s="52">
        <v>42550</v>
      </c>
      <c r="E29" s="52">
        <v>42650</v>
      </c>
      <c r="F29" s="80">
        <v>3.1</v>
      </c>
      <c r="G29" s="54" t="s">
        <v>577</v>
      </c>
      <c r="H29" s="54" t="s">
        <v>581</v>
      </c>
    </row>
    <row r="30" spans="1:9" s="33" customFormat="1" ht="20.100000000000001" customHeight="1" x14ac:dyDescent="0.2">
      <c r="A30" s="44" t="s">
        <v>69</v>
      </c>
      <c r="B30" s="44" t="s">
        <v>582</v>
      </c>
      <c r="C30" s="44" t="s">
        <v>583</v>
      </c>
      <c r="D30" s="57"/>
      <c r="E30" s="57"/>
      <c r="F30" s="79"/>
      <c r="G30" s="59"/>
      <c r="H30" s="59"/>
    </row>
    <row r="31" spans="1:9" s="55" customFormat="1" ht="20.100000000000001" customHeight="1" x14ac:dyDescent="0.2">
      <c r="A31" s="61"/>
      <c r="B31" s="71"/>
      <c r="C31" s="61"/>
      <c r="D31" s="52">
        <v>42815</v>
      </c>
      <c r="E31" s="52">
        <v>42856</v>
      </c>
      <c r="F31" s="80">
        <v>68.37</v>
      </c>
      <c r="G31" s="54" t="s">
        <v>584</v>
      </c>
      <c r="H31" s="54" t="s">
        <v>585</v>
      </c>
    </row>
    <row r="32" spans="1:9" s="55" customFormat="1" ht="20.100000000000001" customHeight="1" x14ac:dyDescent="0.2">
      <c r="A32" s="61"/>
      <c r="B32" s="71"/>
      <c r="C32" s="61"/>
      <c r="D32" s="52">
        <v>42856</v>
      </c>
      <c r="E32" s="52">
        <v>42886</v>
      </c>
      <c r="F32" s="80">
        <v>32.11</v>
      </c>
      <c r="G32" s="54" t="s">
        <v>585</v>
      </c>
      <c r="H32" s="54" t="s">
        <v>586</v>
      </c>
    </row>
    <row r="33" spans="1:8" s="33" customFormat="1" ht="20.100000000000001" customHeight="1" x14ac:dyDescent="0.2">
      <c r="A33" s="44" t="s">
        <v>69</v>
      </c>
      <c r="B33" s="44" t="s">
        <v>587</v>
      </c>
      <c r="C33" s="44" t="s">
        <v>588</v>
      </c>
      <c r="D33" s="57"/>
      <c r="E33" s="57"/>
      <c r="F33" s="79"/>
      <c r="G33" s="59"/>
      <c r="H33" s="59"/>
    </row>
    <row r="34" spans="1:8" s="33" customFormat="1" ht="20.100000000000001" customHeight="1" x14ac:dyDescent="0.2">
      <c r="A34" s="44" t="s">
        <v>69</v>
      </c>
      <c r="B34" s="44" t="s">
        <v>589</v>
      </c>
      <c r="C34" s="44" t="s">
        <v>590</v>
      </c>
      <c r="D34" s="57"/>
      <c r="E34" s="57"/>
      <c r="F34" s="79"/>
      <c r="G34" s="59"/>
      <c r="H34" s="59"/>
    </row>
    <row r="35" spans="1:8" s="56" customFormat="1" ht="20.100000000000001" customHeight="1" x14ac:dyDescent="0.2">
      <c r="A35" s="44" t="s">
        <v>69</v>
      </c>
      <c r="B35" s="44" t="s">
        <v>591</v>
      </c>
      <c r="C35" s="44" t="s">
        <v>592</v>
      </c>
      <c r="D35" s="57"/>
      <c r="E35" s="57"/>
      <c r="F35" s="79"/>
      <c r="G35" s="59"/>
      <c r="H35" s="59"/>
    </row>
    <row r="36" spans="1:8" s="56" customFormat="1" ht="20.100000000000001" customHeight="1" x14ac:dyDescent="0.2">
      <c r="A36" s="44" t="s">
        <v>69</v>
      </c>
      <c r="B36" s="44" t="s">
        <v>593</v>
      </c>
      <c r="C36" s="44" t="s">
        <v>594</v>
      </c>
      <c r="D36" s="57"/>
      <c r="E36" s="57"/>
      <c r="F36" s="79"/>
      <c r="G36" s="59"/>
      <c r="H36" s="59"/>
    </row>
    <row r="37" spans="1:8" s="56" customFormat="1" ht="20.100000000000001" customHeight="1" x14ac:dyDescent="0.2">
      <c r="A37" s="44" t="s">
        <v>69</v>
      </c>
      <c r="B37" s="44" t="s">
        <v>595</v>
      </c>
      <c r="C37" s="44" t="s">
        <v>596</v>
      </c>
      <c r="D37" s="57"/>
      <c r="E37" s="57"/>
      <c r="F37" s="79"/>
      <c r="G37" s="59"/>
      <c r="H37" s="59"/>
    </row>
    <row r="38" spans="1:8" s="55" customFormat="1" ht="20.100000000000001" customHeight="1" x14ac:dyDescent="0.2">
      <c r="A38" s="50"/>
      <c r="B38" s="50"/>
      <c r="C38" s="50"/>
      <c r="D38" s="52">
        <v>42696</v>
      </c>
      <c r="E38" s="52">
        <v>42734</v>
      </c>
      <c r="F38" s="80">
        <v>173.17</v>
      </c>
      <c r="G38" s="54" t="s">
        <v>597</v>
      </c>
      <c r="H38" s="54" t="s">
        <v>598</v>
      </c>
    </row>
    <row r="39" spans="1:8" s="55" customFormat="1" ht="20.100000000000001" customHeight="1" x14ac:dyDescent="0.2">
      <c r="A39" s="50"/>
      <c r="B39" s="50"/>
      <c r="C39" s="50"/>
      <c r="D39" s="52">
        <v>42734</v>
      </c>
      <c r="E39" s="52">
        <v>42765</v>
      </c>
      <c r="F39" s="80">
        <v>88.06</v>
      </c>
      <c r="G39" s="54" t="s">
        <v>598</v>
      </c>
      <c r="H39" s="54" t="s">
        <v>599</v>
      </c>
    </row>
    <row r="40" spans="1:8" s="55" customFormat="1" ht="20.100000000000001" customHeight="1" x14ac:dyDescent="0.2">
      <c r="A40" s="50"/>
      <c r="B40" s="50"/>
      <c r="C40" s="50"/>
      <c r="D40" s="52">
        <v>42765</v>
      </c>
      <c r="E40" s="52">
        <v>42795</v>
      </c>
      <c r="F40" s="80">
        <v>260.02999999999997</v>
      </c>
      <c r="G40" s="54" t="s">
        <v>599</v>
      </c>
      <c r="H40" s="54" t="s">
        <v>600</v>
      </c>
    </row>
    <row r="41" spans="1:8" s="55" customFormat="1" ht="20.100000000000001" customHeight="1" x14ac:dyDescent="0.2">
      <c r="A41" s="50"/>
      <c r="B41" s="50"/>
      <c r="C41" s="50"/>
      <c r="D41" s="52">
        <v>42795</v>
      </c>
      <c r="E41" s="52">
        <v>42824</v>
      </c>
      <c r="F41" s="80">
        <v>66.3</v>
      </c>
      <c r="G41" s="54" t="s">
        <v>600</v>
      </c>
      <c r="H41" s="54" t="s">
        <v>601</v>
      </c>
    </row>
    <row r="42" spans="1:8" s="55" customFormat="1" ht="20.100000000000001" customHeight="1" x14ac:dyDescent="0.2">
      <c r="A42" s="50"/>
      <c r="B42" s="50"/>
      <c r="C42" s="50"/>
      <c r="D42" s="52">
        <v>42824</v>
      </c>
      <c r="E42" s="52">
        <v>42856</v>
      </c>
      <c r="F42" s="80">
        <v>133.63999999999999</v>
      </c>
      <c r="G42" s="54" t="s">
        <v>602</v>
      </c>
      <c r="H42" s="54" t="s">
        <v>603</v>
      </c>
    </row>
    <row r="43" spans="1:8" s="55" customFormat="1" ht="20.100000000000001" customHeight="1" x14ac:dyDescent="0.2">
      <c r="A43" s="50"/>
      <c r="B43" s="50"/>
      <c r="C43" s="50"/>
      <c r="D43" s="52">
        <v>42856</v>
      </c>
      <c r="E43" s="52">
        <v>42880</v>
      </c>
      <c r="F43" s="80">
        <v>15.54</v>
      </c>
      <c r="G43" s="54" t="s">
        <v>603</v>
      </c>
      <c r="H43" s="54" t="s">
        <v>604</v>
      </c>
    </row>
    <row r="44" spans="1:8" s="33" customFormat="1" ht="20.100000000000001" customHeight="1" x14ac:dyDescent="0.2">
      <c r="A44" s="44" t="s">
        <v>69</v>
      </c>
      <c r="B44" s="44" t="s">
        <v>605</v>
      </c>
      <c r="C44" s="44" t="s">
        <v>606</v>
      </c>
      <c r="D44" s="57"/>
      <c r="E44" s="57"/>
      <c r="F44" s="79"/>
      <c r="G44" s="59"/>
      <c r="H44" s="59"/>
    </row>
    <row r="45" spans="1:8" s="33" customFormat="1" ht="20.100000000000001" customHeight="1" x14ac:dyDescent="0.2">
      <c r="A45" s="44" t="s">
        <v>69</v>
      </c>
      <c r="B45" s="44" t="s">
        <v>607</v>
      </c>
      <c r="C45" s="44" t="s">
        <v>608</v>
      </c>
      <c r="D45" s="57"/>
      <c r="E45" s="57"/>
      <c r="F45" s="79"/>
      <c r="G45" s="59"/>
      <c r="H45" s="59"/>
    </row>
    <row r="46" spans="1:8" s="33" customFormat="1" ht="20.100000000000001" customHeight="1" x14ac:dyDescent="0.2">
      <c r="A46" s="44" t="s">
        <v>69</v>
      </c>
      <c r="B46" s="44" t="s">
        <v>609</v>
      </c>
      <c r="C46" s="44" t="s">
        <v>610</v>
      </c>
      <c r="D46" s="57"/>
      <c r="E46" s="57"/>
      <c r="F46" s="79"/>
      <c r="G46" s="59"/>
      <c r="H46" s="59"/>
    </row>
    <row r="47" spans="1:8" s="55" customFormat="1" ht="20.100000000000001" customHeight="1" x14ac:dyDescent="0.2">
      <c r="A47" s="61"/>
      <c r="B47" s="61"/>
      <c r="C47" s="61"/>
      <c r="D47" s="52">
        <v>42691</v>
      </c>
      <c r="E47" s="52">
        <v>42734</v>
      </c>
      <c r="F47" s="80">
        <v>204.28</v>
      </c>
      <c r="G47" s="54" t="s">
        <v>611</v>
      </c>
      <c r="H47" s="54" t="s">
        <v>612</v>
      </c>
    </row>
    <row r="48" spans="1:8" s="55" customFormat="1" ht="20.100000000000001" customHeight="1" x14ac:dyDescent="0.2">
      <c r="A48" s="61"/>
      <c r="B48" s="61"/>
      <c r="C48" s="61"/>
      <c r="D48" s="52">
        <v>42734</v>
      </c>
      <c r="E48" s="52">
        <v>42765</v>
      </c>
      <c r="F48" s="80">
        <v>138.82</v>
      </c>
      <c r="G48" s="54" t="s">
        <v>612</v>
      </c>
      <c r="H48" s="54" t="s">
        <v>613</v>
      </c>
    </row>
    <row r="49" spans="1:8" s="55" customFormat="1" ht="20.100000000000001" customHeight="1" x14ac:dyDescent="0.2">
      <c r="A49" s="61"/>
      <c r="B49" s="61"/>
      <c r="C49" s="61"/>
      <c r="D49" s="52">
        <v>42765</v>
      </c>
      <c r="E49" s="52">
        <v>42795</v>
      </c>
      <c r="F49" s="80">
        <v>373.99</v>
      </c>
      <c r="G49" s="54" t="s">
        <v>613</v>
      </c>
      <c r="H49" s="54" t="s">
        <v>614</v>
      </c>
    </row>
    <row r="50" spans="1:8" s="55" customFormat="1" ht="20.100000000000001" customHeight="1" x14ac:dyDescent="0.2">
      <c r="A50" s="61"/>
      <c r="B50" s="61"/>
      <c r="C50" s="61"/>
      <c r="D50" s="52">
        <v>42795</v>
      </c>
      <c r="E50" s="52">
        <v>42824</v>
      </c>
      <c r="F50" s="80">
        <v>125.35</v>
      </c>
      <c r="G50" s="54" t="s">
        <v>614</v>
      </c>
      <c r="H50" s="54" t="s">
        <v>615</v>
      </c>
    </row>
    <row r="51" spans="1:8" s="55" customFormat="1" ht="20.100000000000001" customHeight="1" x14ac:dyDescent="0.2">
      <c r="A51" s="61"/>
      <c r="B51" s="61"/>
      <c r="C51" s="61"/>
      <c r="D51" s="52">
        <v>42824</v>
      </c>
      <c r="E51" s="52">
        <v>42856</v>
      </c>
      <c r="F51" s="80">
        <v>255.89</v>
      </c>
      <c r="G51" s="54" t="s">
        <v>615</v>
      </c>
      <c r="H51" s="54" t="s">
        <v>616</v>
      </c>
    </row>
    <row r="52" spans="1:8" s="55" customFormat="1" ht="20.100000000000001" customHeight="1" x14ac:dyDescent="0.2">
      <c r="A52" s="61"/>
      <c r="B52" s="61"/>
      <c r="C52" s="61"/>
      <c r="D52" s="52">
        <v>42856</v>
      </c>
      <c r="E52" s="52">
        <v>42886</v>
      </c>
      <c r="F52" s="80">
        <v>113.96</v>
      </c>
      <c r="G52" s="54" t="s">
        <v>616</v>
      </c>
      <c r="H52" s="54" t="s">
        <v>617</v>
      </c>
    </row>
    <row r="53" spans="1:8" s="33" customFormat="1" ht="20.100000000000001" customHeight="1" x14ac:dyDescent="0.2">
      <c r="A53" s="44" t="s">
        <v>69</v>
      </c>
      <c r="B53" s="44" t="s">
        <v>618</v>
      </c>
      <c r="C53" s="44" t="s">
        <v>619</v>
      </c>
      <c r="D53" s="57"/>
      <c r="E53" s="57"/>
      <c r="F53" s="79"/>
      <c r="G53" s="59"/>
      <c r="H53" s="59"/>
    </row>
    <row r="54" spans="1:8" s="33" customFormat="1" ht="20.100000000000001" customHeight="1" x14ac:dyDescent="0.2">
      <c r="A54" s="44" t="s">
        <v>69</v>
      </c>
      <c r="B54" s="44" t="s">
        <v>620</v>
      </c>
      <c r="C54" s="44" t="s">
        <v>621</v>
      </c>
      <c r="D54" s="57"/>
      <c r="E54" s="57"/>
      <c r="F54" s="79"/>
      <c r="G54" s="59"/>
      <c r="H54" s="59"/>
    </row>
    <row r="55" spans="1:8" s="33" customFormat="1" ht="20.100000000000001" customHeight="1" x14ac:dyDescent="0.2">
      <c r="A55" s="44" t="s">
        <v>69</v>
      </c>
      <c r="B55" s="44" t="s">
        <v>622</v>
      </c>
      <c r="C55" s="44" t="s">
        <v>623</v>
      </c>
      <c r="D55" s="57"/>
      <c r="E55" s="57"/>
      <c r="F55" s="79"/>
      <c r="G55" s="59"/>
      <c r="H55" s="59"/>
    </row>
    <row r="56" spans="1:8" s="33" customFormat="1" ht="20.100000000000001" customHeight="1" x14ac:dyDescent="0.2">
      <c r="A56" s="44" t="s">
        <v>69</v>
      </c>
      <c r="B56" s="44" t="s">
        <v>624</v>
      </c>
      <c r="C56" s="44" t="s">
        <v>625</v>
      </c>
      <c r="D56" s="57"/>
      <c r="E56" s="57"/>
      <c r="F56" s="79"/>
      <c r="G56" s="59"/>
      <c r="H56" s="59"/>
    </row>
    <row r="57" spans="1:8" s="33" customFormat="1" ht="20.100000000000001" customHeight="1" x14ac:dyDescent="0.2">
      <c r="A57" s="44" t="s">
        <v>69</v>
      </c>
      <c r="B57" s="44" t="s">
        <v>626</v>
      </c>
      <c r="C57" s="44" t="s">
        <v>627</v>
      </c>
      <c r="D57" s="57"/>
      <c r="E57" s="57"/>
      <c r="F57" s="79"/>
      <c r="G57" s="59"/>
      <c r="H57" s="59"/>
    </row>
    <row r="58" spans="1:8" s="55" customFormat="1" ht="20.100000000000001" customHeight="1" x14ac:dyDescent="0.2">
      <c r="A58" s="44" t="s">
        <v>69</v>
      </c>
      <c r="B58" s="44" t="s">
        <v>628</v>
      </c>
      <c r="C58" s="44" t="s">
        <v>629</v>
      </c>
      <c r="D58" s="57"/>
      <c r="E58" s="57"/>
      <c r="F58" s="79"/>
      <c r="G58" s="59"/>
      <c r="H58" s="59"/>
    </row>
    <row r="59" spans="1:8" s="55" customFormat="1" ht="20.100000000000001" customHeight="1" x14ac:dyDescent="0.2">
      <c r="A59" s="44" t="s">
        <v>69</v>
      </c>
      <c r="B59" s="44" t="s">
        <v>630</v>
      </c>
      <c r="C59" s="44" t="s">
        <v>631</v>
      </c>
      <c r="D59" s="57"/>
      <c r="E59" s="57"/>
      <c r="F59" s="79"/>
      <c r="G59" s="59"/>
      <c r="H59" s="59"/>
    </row>
    <row r="60" spans="1:8" s="55" customFormat="1" ht="20.100000000000001" customHeight="1" x14ac:dyDescent="0.2">
      <c r="A60" s="61"/>
      <c r="B60" s="61"/>
      <c r="C60" s="61"/>
      <c r="D60" s="52"/>
      <c r="E60" s="52"/>
      <c r="F60" s="80"/>
      <c r="G60" s="54"/>
      <c r="H60" s="54"/>
    </row>
    <row r="61" spans="1:8" s="55" customFormat="1" ht="20.100000000000001" customHeight="1" x14ac:dyDescent="0.2">
      <c r="A61" s="61"/>
      <c r="B61" s="61"/>
      <c r="C61" s="61"/>
      <c r="D61" s="52"/>
      <c r="E61" s="52"/>
      <c r="F61" s="80"/>
      <c r="G61" s="54"/>
      <c r="H61" s="54"/>
    </row>
    <row r="62" spans="1:8" s="55" customFormat="1" ht="20.100000000000001" customHeight="1" x14ac:dyDescent="0.2">
      <c r="A62" s="61"/>
      <c r="B62" s="61"/>
      <c r="C62" s="61"/>
      <c r="D62" s="52"/>
      <c r="E62" s="52"/>
      <c r="F62" s="80"/>
      <c r="G62" s="54"/>
      <c r="H62" s="54"/>
    </row>
    <row r="63" spans="1:8" s="55" customFormat="1" ht="20.100000000000001" customHeight="1" x14ac:dyDescent="0.2">
      <c r="A63" s="61"/>
      <c r="B63" s="61"/>
      <c r="C63" s="61"/>
      <c r="D63" s="52"/>
      <c r="E63" s="52"/>
      <c r="F63" s="80"/>
      <c r="G63" s="54"/>
      <c r="H63" s="54"/>
    </row>
    <row r="64" spans="1:8" s="55" customFormat="1" ht="20.100000000000001" customHeight="1" x14ac:dyDescent="0.2">
      <c r="A64" s="61"/>
      <c r="B64" s="61"/>
      <c r="C64" s="61"/>
      <c r="D64" s="52"/>
      <c r="E64" s="52"/>
      <c r="F64" s="80"/>
      <c r="G64" s="54"/>
      <c r="H64" s="54"/>
    </row>
    <row r="65" spans="1:8" s="55" customFormat="1" ht="20.100000000000001" customHeight="1" x14ac:dyDescent="0.2">
      <c r="A65" s="61"/>
      <c r="B65" s="61"/>
      <c r="C65" s="61"/>
      <c r="D65" s="52"/>
      <c r="E65" s="52"/>
      <c r="F65" s="80"/>
      <c r="G65" s="54"/>
      <c r="H65" s="54"/>
    </row>
    <row r="66" spans="1:8" s="55" customFormat="1" ht="20.100000000000001" customHeight="1" x14ac:dyDescent="0.2">
      <c r="A66" s="61"/>
      <c r="B66" s="61"/>
      <c r="C66" s="61"/>
      <c r="D66" s="52"/>
      <c r="E66" s="52"/>
      <c r="F66" s="80"/>
      <c r="G66" s="54"/>
      <c r="H66" s="54"/>
    </row>
    <row r="67" spans="1:8" s="55" customFormat="1" ht="20.100000000000001" customHeight="1" x14ac:dyDescent="0.2">
      <c r="A67" s="61"/>
      <c r="B67" s="61"/>
      <c r="C67" s="61"/>
      <c r="D67" s="52"/>
      <c r="E67" s="52"/>
      <c r="F67" s="80"/>
      <c r="G67" s="54"/>
      <c r="H67" s="54"/>
    </row>
    <row r="68" spans="1:8" s="55" customFormat="1" ht="20.100000000000001" customHeight="1" x14ac:dyDescent="0.2">
      <c r="A68" s="61"/>
      <c r="B68" s="61"/>
      <c r="C68" s="61"/>
      <c r="D68" s="52"/>
      <c r="E68" s="52"/>
      <c r="F68" s="80"/>
      <c r="G68" s="54"/>
      <c r="H68" s="54"/>
    </row>
    <row r="69" spans="1:8" s="55" customFormat="1" ht="20.100000000000001" customHeight="1" x14ac:dyDescent="0.2">
      <c r="A69" s="61"/>
      <c r="B69" s="61"/>
      <c r="C69" s="61"/>
      <c r="D69" s="52"/>
      <c r="E69" s="52"/>
      <c r="F69" s="80"/>
      <c r="G69" s="54"/>
      <c r="H69" s="54"/>
    </row>
    <row r="70" spans="1:8" s="55" customFormat="1" ht="20.100000000000001" customHeight="1" x14ac:dyDescent="0.2">
      <c r="A70" s="44" t="s">
        <v>69</v>
      </c>
      <c r="B70" s="44" t="s">
        <v>632</v>
      </c>
      <c r="C70" s="44" t="s">
        <v>633</v>
      </c>
      <c r="D70" s="57"/>
      <c r="E70" s="57"/>
      <c r="F70" s="79"/>
      <c r="G70" s="59"/>
      <c r="H70" s="59"/>
    </row>
    <row r="71" spans="1:8" s="33" customFormat="1" ht="20.100000000000001" customHeight="1" x14ac:dyDescent="0.2">
      <c r="A71" s="44" t="s">
        <v>69</v>
      </c>
      <c r="B71" s="44" t="s">
        <v>634</v>
      </c>
      <c r="C71" s="44" t="s">
        <v>635</v>
      </c>
      <c r="D71" s="57"/>
      <c r="E71" s="57"/>
      <c r="F71" s="79"/>
      <c r="G71" s="59"/>
      <c r="H71" s="59"/>
    </row>
    <row r="72" spans="1:8" s="78" customFormat="1" ht="20.100000000000001" customHeight="1" x14ac:dyDescent="0.2">
      <c r="A72" s="91"/>
      <c r="B72" s="81" t="s">
        <v>634</v>
      </c>
      <c r="C72" s="81" t="s">
        <v>636</v>
      </c>
      <c r="D72" s="92">
        <v>42490</v>
      </c>
      <c r="E72" s="92">
        <v>42550</v>
      </c>
      <c r="F72" s="83">
        <v>14.5</v>
      </c>
      <c r="G72" s="93" t="s">
        <v>912</v>
      </c>
      <c r="H72" s="93" t="s">
        <v>637</v>
      </c>
    </row>
    <row r="73" spans="1:8" s="55" customFormat="1" ht="20.100000000000001" customHeight="1" x14ac:dyDescent="0.2">
      <c r="A73" s="81" t="s">
        <v>69</v>
      </c>
      <c r="B73" s="81"/>
      <c r="C73" s="81"/>
      <c r="D73" s="82">
        <v>42550</v>
      </c>
      <c r="E73" s="82">
        <v>42580</v>
      </c>
      <c r="F73" s="83">
        <v>2.0699999999999998</v>
      </c>
      <c r="G73" s="84" t="s">
        <v>637</v>
      </c>
      <c r="H73" s="84" t="s">
        <v>638</v>
      </c>
    </row>
    <row r="74" spans="1:8" s="55" customFormat="1" ht="20.100000000000001" customHeight="1" x14ac:dyDescent="0.2">
      <c r="A74" s="81"/>
      <c r="B74" s="81"/>
      <c r="C74" s="81"/>
      <c r="D74" s="82">
        <v>42580</v>
      </c>
      <c r="E74" s="82">
        <v>42611</v>
      </c>
      <c r="F74" s="83">
        <v>5.17</v>
      </c>
      <c r="G74" s="84" t="s">
        <v>638</v>
      </c>
      <c r="H74" s="84" t="s">
        <v>639</v>
      </c>
    </row>
    <row r="75" spans="1:8" s="55" customFormat="1" ht="20.100000000000001" customHeight="1" x14ac:dyDescent="0.2">
      <c r="A75" s="81"/>
      <c r="B75" s="81"/>
      <c r="C75" s="81"/>
      <c r="D75" s="82">
        <v>42611</v>
      </c>
      <c r="E75" s="82">
        <v>42641</v>
      </c>
      <c r="F75" s="83">
        <v>2.0699999999999998</v>
      </c>
      <c r="G75" s="84" t="s">
        <v>639</v>
      </c>
      <c r="H75" s="84" t="s">
        <v>640</v>
      </c>
    </row>
    <row r="76" spans="1:8" s="55" customFormat="1" ht="20.100000000000001" customHeight="1" x14ac:dyDescent="0.2">
      <c r="A76" s="81"/>
      <c r="B76" s="81"/>
      <c r="C76" s="81"/>
      <c r="D76" s="82">
        <v>42641</v>
      </c>
      <c r="E76" s="82">
        <v>42671</v>
      </c>
      <c r="F76" s="83">
        <v>7.24</v>
      </c>
      <c r="G76" s="84" t="s">
        <v>640</v>
      </c>
      <c r="H76" s="84" t="s">
        <v>641</v>
      </c>
    </row>
    <row r="77" spans="1:8" s="55" customFormat="1" ht="20.100000000000001" customHeight="1" x14ac:dyDescent="0.2">
      <c r="A77" s="81"/>
      <c r="B77" s="81"/>
      <c r="C77" s="81"/>
      <c r="D77" s="82">
        <v>42671</v>
      </c>
      <c r="E77" s="82">
        <v>42704</v>
      </c>
      <c r="F77" s="83">
        <v>254.85</v>
      </c>
      <c r="G77" s="84" t="s">
        <v>641</v>
      </c>
      <c r="H77" s="84" t="s">
        <v>642</v>
      </c>
    </row>
    <row r="78" spans="1:8" s="55" customFormat="1" ht="20.100000000000001" customHeight="1" x14ac:dyDescent="0.2">
      <c r="A78" s="81"/>
      <c r="B78" s="81"/>
      <c r="C78" s="81"/>
      <c r="D78" s="82">
        <v>42704</v>
      </c>
      <c r="E78" s="82">
        <v>42734</v>
      </c>
      <c r="F78" s="83">
        <v>456.28</v>
      </c>
      <c r="G78" s="84" t="s">
        <v>642</v>
      </c>
      <c r="H78" s="84" t="s">
        <v>643</v>
      </c>
    </row>
    <row r="79" spans="1:8" s="55" customFormat="1" ht="20.100000000000001" customHeight="1" x14ac:dyDescent="0.2">
      <c r="A79" s="81"/>
      <c r="B79" s="81"/>
      <c r="C79" s="81"/>
      <c r="D79" s="82">
        <v>42765</v>
      </c>
      <c r="E79" s="82">
        <v>42795</v>
      </c>
      <c r="F79" s="83">
        <v>124.32</v>
      </c>
      <c r="G79" s="84" t="s">
        <v>644</v>
      </c>
      <c r="H79" s="84" t="s">
        <v>645</v>
      </c>
    </row>
    <row r="80" spans="1:8" s="55" customFormat="1" ht="20.100000000000001" customHeight="1" x14ac:dyDescent="0.2">
      <c r="A80" s="81"/>
      <c r="B80" s="81"/>
      <c r="C80" s="81"/>
      <c r="D80" s="82">
        <v>42795</v>
      </c>
      <c r="E80" s="82">
        <v>42824</v>
      </c>
      <c r="F80" s="83">
        <v>439.26</v>
      </c>
      <c r="G80" s="84" t="s">
        <v>645</v>
      </c>
      <c r="H80" s="84" t="s">
        <v>646</v>
      </c>
    </row>
    <row r="81" spans="1:9" s="55" customFormat="1" ht="20.100000000000001" customHeight="1" x14ac:dyDescent="0.2">
      <c r="A81" s="81"/>
      <c r="B81" s="81"/>
      <c r="C81" s="81"/>
      <c r="D81" s="82">
        <v>42795</v>
      </c>
      <c r="E81" s="82">
        <v>42856</v>
      </c>
      <c r="F81" s="83">
        <v>422.68</v>
      </c>
      <c r="G81" s="84" t="s">
        <v>645</v>
      </c>
      <c r="H81" s="84" t="s">
        <v>647</v>
      </c>
      <c r="I81" s="55" t="s">
        <v>1414</v>
      </c>
    </row>
    <row r="82" spans="1:9" s="55" customFormat="1" ht="20.100000000000001" customHeight="1" x14ac:dyDescent="0.2">
      <c r="A82" s="81"/>
      <c r="B82" s="81"/>
      <c r="C82" s="81"/>
      <c r="D82" s="82">
        <v>42856</v>
      </c>
      <c r="E82" s="82">
        <v>42886</v>
      </c>
      <c r="F82" s="83">
        <v>106.7</v>
      </c>
      <c r="G82" s="84" t="s">
        <v>647</v>
      </c>
      <c r="H82" s="84" t="s">
        <v>648</v>
      </c>
    </row>
    <row r="83" spans="1:9" s="55" customFormat="1" ht="20.100000000000001" customHeight="1" x14ac:dyDescent="0.2">
      <c r="A83" s="44" t="s">
        <v>69</v>
      </c>
      <c r="B83" s="44" t="s">
        <v>649</v>
      </c>
      <c r="C83" s="44" t="s">
        <v>650</v>
      </c>
      <c r="D83" s="57"/>
      <c r="E83" s="57"/>
      <c r="F83" s="79"/>
      <c r="G83" s="59"/>
      <c r="H83" s="59"/>
    </row>
    <row r="84" spans="1:9" s="55" customFormat="1" ht="20.100000000000001" customHeight="1" x14ac:dyDescent="0.2">
      <c r="A84" s="44" t="s">
        <v>69</v>
      </c>
      <c r="B84" s="44" t="s">
        <v>651</v>
      </c>
      <c r="C84" s="44" t="s">
        <v>652</v>
      </c>
      <c r="D84" s="57"/>
      <c r="E84" s="57"/>
      <c r="F84" s="79"/>
      <c r="G84" s="59"/>
      <c r="H84" s="59"/>
    </row>
    <row r="85" spans="1:9" s="55" customFormat="1" ht="20.100000000000001" customHeight="1" x14ac:dyDescent="0.2">
      <c r="A85" s="44"/>
      <c r="B85" s="44" t="s">
        <v>653</v>
      </c>
      <c r="C85" s="44" t="s">
        <v>583</v>
      </c>
      <c r="D85" s="57"/>
      <c r="E85" s="57"/>
      <c r="F85" s="79"/>
      <c r="G85" s="59"/>
      <c r="H85" s="59"/>
    </row>
    <row r="86" spans="1:9" s="55" customFormat="1" ht="20.100000000000001" customHeight="1" x14ac:dyDescent="0.2">
      <c r="A86" s="50"/>
      <c r="B86" s="50"/>
      <c r="C86" s="50"/>
      <c r="D86" s="52">
        <v>42691</v>
      </c>
      <c r="E86" s="52">
        <v>42734</v>
      </c>
      <c r="F86" s="80">
        <v>18.66</v>
      </c>
      <c r="G86" s="54" t="s">
        <v>654</v>
      </c>
      <c r="H86" s="54" t="s">
        <v>655</v>
      </c>
    </row>
    <row r="87" spans="1:9" s="55" customFormat="1" ht="20.100000000000001" customHeight="1" x14ac:dyDescent="0.2">
      <c r="A87" s="50"/>
      <c r="B87" s="50"/>
      <c r="C87" s="50"/>
      <c r="D87" s="52">
        <v>42734</v>
      </c>
      <c r="E87" s="52">
        <v>42765</v>
      </c>
      <c r="F87" s="80">
        <v>146.07</v>
      </c>
      <c r="G87" s="54" t="s">
        <v>655</v>
      </c>
      <c r="H87" s="54" t="s">
        <v>656</v>
      </c>
    </row>
    <row r="88" spans="1:9" s="55" customFormat="1" ht="20.100000000000001" customHeight="1" x14ac:dyDescent="0.2">
      <c r="A88" s="50"/>
      <c r="B88" s="50"/>
      <c r="C88" s="50"/>
      <c r="D88" s="52">
        <v>42765</v>
      </c>
      <c r="E88" s="52">
        <v>42795</v>
      </c>
      <c r="F88" s="80">
        <v>75.62</v>
      </c>
      <c r="G88" s="54" t="s">
        <v>656</v>
      </c>
      <c r="H88" s="54" t="s">
        <v>657</v>
      </c>
    </row>
    <row r="89" spans="1:9" s="55" customFormat="1" ht="20.100000000000001" customHeight="1" x14ac:dyDescent="0.2">
      <c r="A89" s="50"/>
      <c r="B89" s="50"/>
      <c r="C89" s="50"/>
      <c r="D89" s="52">
        <v>42795</v>
      </c>
      <c r="E89" s="52">
        <v>42815</v>
      </c>
      <c r="F89" s="80">
        <v>75.62</v>
      </c>
      <c r="G89" s="54" t="s">
        <v>657</v>
      </c>
      <c r="H89" s="54" t="s">
        <v>658</v>
      </c>
    </row>
    <row r="90" spans="1:9" s="33" customFormat="1" ht="20.100000000000001" customHeight="1" x14ac:dyDescent="0.2">
      <c r="A90" s="44" t="s">
        <v>69</v>
      </c>
      <c r="B90" s="44" t="s">
        <v>659</v>
      </c>
      <c r="C90" s="44" t="s">
        <v>660</v>
      </c>
      <c r="D90" s="87"/>
      <c r="E90" s="87"/>
      <c r="F90" s="88"/>
      <c r="G90" s="89"/>
      <c r="H90" s="89"/>
    </row>
    <row r="91" spans="1:9" s="55" customFormat="1" ht="20.100000000000001" customHeight="1" x14ac:dyDescent="0.2">
      <c r="A91" s="44" t="s">
        <v>69</v>
      </c>
      <c r="B91" s="44" t="s">
        <v>661</v>
      </c>
      <c r="C91" s="44" t="s">
        <v>625</v>
      </c>
      <c r="D91" s="57"/>
      <c r="E91" s="57"/>
      <c r="F91" s="79"/>
      <c r="G91" s="59"/>
      <c r="H91" s="59"/>
    </row>
    <row r="92" spans="1:9" s="55" customFormat="1" ht="20.100000000000001" customHeight="1" x14ac:dyDescent="0.2">
      <c r="A92" s="44" t="s">
        <v>69</v>
      </c>
      <c r="B92" s="44" t="s">
        <v>662</v>
      </c>
      <c r="C92" s="44" t="s">
        <v>663</v>
      </c>
      <c r="D92" s="57"/>
      <c r="E92" s="57"/>
      <c r="F92" s="79"/>
      <c r="G92" s="59"/>
      <c r="H92" s="59"/>
    </row>
    <row r="93" spans="1:9" s="55" customFormat="1" ht="20.100000000000001" customHeight="1" x14ac:dyDescent="0.2">
      <c r="A93" s="44" t="s">
        <v>69</v>
      </c>
      <c r="B93" s="44" t="s">
        <v>664</v>
      </c>
      <c r="C93" s="44" t="s">
        <v>665</v>
      </c>
      <c r="D93" s="57"/>
      <c r="E93" s="57"/>
      <c r="F93" s="79"/>
      <c r="G93" s="59"/>
      <c r="H93" s="59"/>
    </row>
    <row r="94" spans="1:9" s="55" customFormat="1" ht="20.100000000000001" customHeight="1" x14ac:dyDescent="0.2">
      <c r="A94" s="61"/>
      <c r="B94" s="61"/>
      <c r="C94" s="61"/>
      <c r="D94" s="52">
        <v>42696</v>
      </c>
      <c r="E94" s="52">
        <v>42734</v>
      </c>
      <c r="F94" s="80">
        <v>174.21</v>
      </c>
      <c r="G94" s="54" t="s">
        <v>666</v>
      </c>
      <c r="H94" s="54" t="s">
        <v>667</v>
      </c>
    </row>
    <row r="95" spans="1:9" s="55" customFormat="1" ht="20.100000000000001" customHeight="1" x14ac:dyDescent="0.2">
      <c r="A95" s="61"/>
      <c r="B95" s="61"/>
      <c r="C95" s="61"/>
      <c r="D95" s="52">
        <v>42696</v>
      </c>
      <c r="E95" s="52">
        <v>42734</v>
      </c>
      <c r="F95" s="80">
        <v>0</v>
      </c>
      <c r="G95" s="54" t="s">
        <v>668</v>
      </c>
      <c r="H95" s="54" t="s">
        <v>669</v>
      </c>
      <c r="I95" s="55" t="s">
        <v>1414</v>
      </c>
    </row>
    <row r="96" spans="1:9" s="55" customFormat="1" ht="20.100000000000001" customHeight="1" x14ac:dyDescent="0.2">
      <c r="A96" s="61"/>
      <c r="B96" s="61"/>
      <c r="C96" s="61"/>
      <c r="D96" s="52">
        <v>42734</v>
      </c>
      <c r="E96" s="52">
        <v>42765</v>
      </c>
      <c r="F96" s="80">
        <v>93.24</v>
      </c>
      <c r="G96" s="54" t="s">
        <v>669</v>
      </c>
      <c r="H96" s="54" t="s">
        <v>670</v>
      </c>
    </row>
    <row r="97" spans="1:9" s="55" customFormat="1" ht="20.100000000000001" customHeight="1" x14ac:dyDescent="0.2">
      <c r="A97" s="61"/>
      <c r="B97" s="61"/>
      <c r="C97" s="61"/>
      <c r="D97" s="52">
        <v>42734</v>
      </c>
      <c r="E97" s="52">
        <v>42795</v>
      </c>
      <c r="F97" s="80">
        <v>0</v>
      </c>
      <c r="G97" s="54" t="s">
        <v>669</v>
      </c>
      <c r="H97" s="54" t="s">
        <v>669</v>
      </c>
      <c r="I97" s="55" t="s">
        <v>1414</v>
      </c>
    </row>
    <row r="98" spans="1:9" s="55" customFormat="1" ht="20.100000000000001" customHeight="1" x14ac:dyDescent="0.2">
      <c r="A98" s="61"/>
      <c r="B98" s="61"/>
      <c r="C98" s="61"/>
      <c r="D98" s="52">
        <v>42795</v>
      </c>
      <c r="E98" s="52">
        <v>42824</v>
      </c>
      <c r="F98" s="80">
        <v>62.16</v>
      </c>
      <c r="G98" s="54" t="s">
        <v>669</v>
      </c>
      <c r="H98" s="54" t="s">
        <v>671</v>
      </c>
    </row>
    <row r="99" spans="1:9" s="55" customFormat="1" ht="20.100000000000001" customHeight="1" x14ac:dyDescent="0.2">
      <c r="A99" s="61"/>
      <c r="B99" s="61"/>
      <c r="C99" s="61"/>
      <c r="D99" s="52">
        <v>42795</v>
      </c>
      <c r="E99" s="52">
        <v>42856</v>
      </c>
      <c r="F99" s="80">
        <v>0</v>
      </c>
      <c r="G99" s="54" t="s">
        <v>669</v>
      </c>
      <c r="H99" s="54" t="s">
        <v>669</v>
      </c>
      <c r="I99" s="55" t="s">
        <v>1414</v>
      </c>
    </row>
    <row r="100" spans="1:9" s="55" customFormat="1" ht="20.100000000000001" customHeight="1" x14ac:dyDescent="0.2">
      <c r="A100" s="61"/>
      <c r="B100" s="61"/>
      <c r="C100" s="61"/>
      <c r="D100" s="52">
        <v>42856</v>
      </c>
      <c r="E100" s="52">
        <v>42886</v>
      </c>
      <c r="F100" s="80">
        <v>14.5</v>
      </c>
      <c r="G100" s="54" t="s">
        <v>669</v>
      </c>
      <c r="H100" s="54" t="s">
        <v>672</v>
      </c>
    </row>
    <row r="101" spans="1:9" s="55" customFormat="1" ht="20.100000000000001" customHeight="1" x14ac:dyDescent="0.2">
      <c r="A101" s="44" t="s">
        <v>69</v>
      </c>
      <c r="B101" s="44" t="s">
        <v>673</v>
      </c>
      <c r="C101" s="44" t="s">
        <v>674</v>
      </c>
      <c r="D101" s="57"/>
      <c r="E101" s="57"/>
      <c r="F101" s="79"/>
      <c r="G101" s="59"/>
      <c r="H101" s="59"/>
    </row>
    <row r="102" spans="1:9" s="78" customFormat="1" ht="20.100000000000001" customHeight="1" x14ac:dyDescent="0.2">
      <c r="A102" s="94"/>
      <c r="B102" s="94"/>
      <c r="C102" s="94"/>
      <c r="D102" s="75">
        <v>42490</v>
      </c>
      <c r="E102" s="75">
        <v>42521</v>
      </c>
      <c r="F102" s="80">
        <v>37.29</v>
      </c>
      <c r="G102" s="77" t="s">
        <v>913</v>
      </c>
      <c r="H102" s="77" t="s">
        <v>914</v>
      </c>
    </row>
    <row r="103" spans="1:9" s="78" customFormat="1" ht="20.100000000000001" customHeight="1" x14ac:dyDescent="0.2">
      <c r="A103" s="94"/>
      <c r="B103" s="94"/>
      <c r="C103" s="94"/>
      <c r="D103" s="75">
        <v>42521</v>
      </c>
      <c r="E103" s="75">
        <v>42550</v>
      </c>
      <c r="F103" s="80">
        <v>72.52</v>
      </c>
      <c r="G103" s="77" t="s">
        <v>914</v>
      </c>
      <c r="H103" s="77" t="s">
        <v>675</v>
      </c>
    </row>
    <row r="104" spans="1:9" s="55" customFormat="1" ht="20.100000000000001" customHeight="1" x14ac:dyDescent="0.2">
      <c r="A104" s="61"/>
      <c r="B104" s="61"/>
      <c r="C104" s="61"/>
      <c r="D104" s="52">
        <v>42550</v>
      </c>
      <c r="E104" s="52">
        <v>42580</v>
      </c>
      <c r="F104" s="80">
        <v>17.61</v>
      </c>
      <c r="G104" s="54" t="s">
        <v>675</v>
      </c>
      <c r="H104" s="54" t="s">
        <v>676</v>
      </c>
    </row>
    <row r="105" spans="1:9" s="55" customFormat="1" ht="20.100000000000001" customHeight="1" x14ac:dyDescent="0.2">
      <c r="A105" s="61"/>
      <c r="B105" s="61"/>
      <c r="C105" s="61"/>
      <c r="D105" s="52">
        <v>42550</v>
      </c>
      <c r="E105" s="52">
        <v>42611</v>
      </c>
      <c r="F105" s="80">
        <v>9.31</v>
      </c>
      <c r="G105" s="54" t="s">
        <v>675</v>
      </c>
      <c r="H105" s="54" t="s">
        <v>677</v>
      </c>
      <c r="I105" s="55" t="s">
        <v>1414</v>
      </c>
    </row>
    <row r="106" spans="1:9" s="55" customFormat="1" ht="20.100000000000001" customHeight="1" x14ac:dyDescent="0.2">
      <c r="A106" s="61"/>
      <c r="B106" s="61"/>
      <c r="C106" s="61"/>
      <c r="D106" s="52">
        <v>42611</v>
      </c>
      <c r="E106" s="52">
        <v>42627</v>
      </c>
      <c r="F106" s="80">
        <v>5.17</v>
      </c>
      <c r="G106" s="54" t="s">
        <v>677</v>
      </c>
      <c r="H106" s="54" t="s">
        <v>678</v>
      </c>
    </row>
    <row r="107" spans="1:9" s="55" customFormat="1" ht="20.100000000000001" customHeight="1" x14ac:dyDescent="0.2">
      <c r="A107" s="44" t="s">
        <v>69</v>
      </c>
      <c r="B107" s="44" t="s">
        <v>679</v>
      </c>
      <c r="C107" s="44" t="s">
        <v>680</v>
      </c>
      <c r="D107" s="57"/>
      <c r="E107" s="57"/>
      <c r="F107" s="79"/>
      <c r="G107" s="59"/>
      <c r="H107" s="59"/>
    </row>
    <row r="108" spans="1:9" s="55" customFormat="1" ht="20.100000000000001" customHeight="1" x14ac:dyDescent="0.2">
      <c r="A108" s="44" t="s">
        <v>69</v>
      </c>
      <c r="B108" s="44" t="s">
        <v>317</v>
      </c>
      <c r="C108" s="44" t="s">
        <v>681</v>
      </c>
      <c r="D108" s="57"/>
      <c r="E108" s="57"/>
      <c r="F108" s="79"/>
      <c r="G108" s="59"/>
      <c r="H108" s="59"/>
    </row>
    <row r="109" spans="1:9" s="55" customFormat="1" ht="20.100000000000001" customHeight="1" x14ac:dyDescent="0.2">
      <c r="A109" s="44" t="s">
        <v>69</v>
      </c>
      <c r="B109" s="44" t="s">
        <v>682</v>
      </c>
      <c r="C109" s="44" t="s">
        <v>683</v>
      </c>
      <c r="D109" s="57"/>
      <c r="E109" s="57"/>
      <c r="F109" s="79"/>
      <c r="G109" s="59"/>
      <c r="H109" s="59"/>
    </row>
    <row r="110" spans="1:9" s="55" customFormat="1" ht="20.100000000000001" customHeight="1" x14ac:dyDescent="0.2">
      <c r="A110" s="44" t="s">
        <v>69</v>
      </c>
      <c r="B110" s="44" t="s">
        <v>684</v>
      </c>
      <c r="C110" s="44" t="s">
        <v>685</v>
      </c>
      <c r="D110" s="57"/>
      <c r="E110" s="57"/>
      <c r="F110" s="79"/>
      <c r="G110" s="59"/>
      <c r="H110" s="59"/>
    </row>
    <row r="111" spans="1:9" s="55" customFormat="1" ht="20.100000000000001" customHeight="1" x14ac:dyDescent="0.2">
      <c r="A111" s="44" t="s">
        <v>69</v>
      </c>
      <c r="B111" s="44" t="s">
        <v>686</v>
      </c>
      <c r="C111" s="44" t="s">
        <v>687</v>
      </c>
      <c r="D111" s="57"/>
      <c r="E111" s="57"/>
      <c r="F111" s="79"/>
      <c r="G111" s="59"/>
      <c r="H111" s="59"/>
    </row>
    <row r="112" spans="1:9" s="55" customFormat="1" ht="20.100000000000001" customHeight="1" x14ac:dyDescent="0.2">
      <c r="A112" s="44" t="s">
        <v>69</v>
      </c>
      <c r="B112" s="44" t="s">
        <v>688</v>
      </c>
      <c r="C112" s="44" t="s">
        <v>689</v>
      </c>
      <c r="D112" s="57"/>
      <c r="E112" s="57"/>
      <c r="F112" s="79"/>
      <c r="G112" s="59"/>
      <c r="H112" s="59"/>
    </row>
    <row r="113" spans="1:9" s="55" customFormat="1" ht="20.100000000000001" customHeight="1" x14ac:dyDescent="0.2">
      <c r="A113" s="44" t="s">
        <v>69</v>
      </c>
      <c r="B113" s="44" t="s">
        <v>690</v>
      </c>
      <c r="C113" s="44" t="s">
        <v>691</v>
      </c>
      <c r="D113" s="57"/>
      <c r="E113" s="57"/>
      <c r="F113" s="79"/>
      <c r="G113" s="59"/>
      <c r="H113" s="59"/>
    </row>
    <row r="114" spans="1:9" s="55" customFormat="1" ht="20.100000000000001" customHeight="1" x14ac:dyDescent="0.2">
      <c r="A114" s="44" t="s">
        <v>69</v>
      </c>
      <c r="B114" s="44" t="s">
        <v>692</v>
      </c>
      <c r="C114" s="44" t="s">
        <v>693</v>
      </c>
      <c r="D114" s="57"/>
      <c r="E114" s="57"/>
      <c r="F114" s="79"/>
      <c r="G114" s="59"/>
      <c r="H114" s="59"/>
    </row>
    <row r="115" spans="1:9" s="55" customFormat="1" ht="20.100000000000001" customHeight="1" x14ac:dyDescent="0.2">
      <c r="A115" s="44" t="s">
        <v>69</v>
      </c>
      <c r="B115" s="44" t="s">
        <v>694</v>
      </c>
      <c r="C115" s="44" t="s">
        <v>695</v>
      </c>
      <c r="D115" s="57"/>
      <c r="E115" s="57"/>
      <c r="F115" s="79"/>
      <c r="G115" s="59"/>
      <c r="H115" s="59"/>
    </row>
    <row r="116" spans="1:9" s="33" customFormat="1" ht="20.100000000000001" customHeight="1" x14ac:dyDescent="0.2">
      <c r="A116" s="44" t="s">
        <v>69</v>
      </c>
      <c r="B116" s="44" t="s">
        <v>696</v>
      </c>
      <c r="C116" s="44" t="s">
        <v>697</v>
      </c>
      <c r="D116" s="57"/>
      <c r="E116" s="57"/>
      <c r="F116" s="79"/>
      <c r="G116" s="59"/>
      <c r="H116" s="59"/>
    </row>
    <row r="117" spans="1:9" s="55" customFormat="1" ht="20.100000000000001" customHeight="1" x14ac:dyDescent="0.2">
      <c r="A117" s="44" t="s">
        <v>69</v>
      </c>
      <c r="B117" s="44" t="s">
        <v>698</v>
      </c>
      <c r="C117" s="44" t="s">
        <v>699</v>
      </c>
      <c r="D117" s="57"/>
      <c r="E117" s="57"/>
      <c r="F117" s="79"/>
      <c r="G117" s="59"/>
      <c r="H117" s="59"/>
    </row>
    <row r="118" spans="1:9" s="78" customFormat="1" ht="20.100000000000001" customHeight="1" x14ac:dyDescent="0.2">
      <c r="A118" s="91"/>
      <c r="B118" s="81" t="s">
        <v>698</v>
      </c>
      <c r="C118" s="81" t="s">
        <v>700</v>
      </c>
      <c r="D118" s="92">
        <v>42490</v>
      </c>
      <c r="E118" s="92">
        <v>42550</v>
      </c>
      <c r="F118" s="83">
        <v>30.04</v>
      </c>
      <c r="G118" s="93" t="s">
        <v>915</v>
      </c>
      <c r="H118" s="93" t="s">
        <v>701</v>
      </c>
    </row>
    <row r="119" spans="1:9" s="55" customFormat="1" ht="20.100000000000001" customHeight="1" x14ac:dyDescent="0.2">
      <c r="A119" s="81" t="s">
        <v>0</v>
      </c>
      <c r="D119" s="82">
        <v>42550</v>
      </c>
      <c r="E119" s="82">
        <v>42580</v>
      </c>
      <c r="F119" s="83">
        <v>21.75</v>
      </c>
      <c r="G119" s="84" t="s">
        <v>701</v>
      </c>
      <c r="H119" s="84" t="s">
        <v>702</v>
      </c>
    </row>
    <row r="120" spans="1:9" s="55" customFormat="1" ht="20.100000000000001" customHeight="1" x14ac:dyDescent="0.2">
      <c r="A120" s="81" t="s">
        <v>0</v>
      </c>
      <c r="B120" s="81"/>
      <c r="C120" s="81"/>
      <c r="D120" s="82">
        <v>42580</v>
      </c>
      <c r="E120" s="82">
        <v>42611</v>
      </c>
      <c r="F120" s="83">
        <v>22.77</v>
      </c>
      <c r="G120" s="84" t="s">
        <v>702</v>
      </c>
      <c r="H120" s="84" t="s">
        <v>703</v>
      </c>
    </row>
    <row r="121" spans="1:9" s="55" customFormat="1" ht="20.100000000000001" customHeight="1" x14ac:dyDescent="0.2">
      <c r="A121" s="81"/>
      <c r="B121" s="81"/>
      <c r="C121" s="81"/>
      <c r="D121" s="82">
        <v>42611</v>
      </c>
      <c r="E121" s="82">
        <v>42641</v>
      </c>
      <c r="F121" s="83">
        <v>21.73</v>
      </c>
      <c r="G121" s="84" t="s">
        <v>703</v>
      </c>
      <c r="H121" s="84" t="s">
        <v>704</v>
      </c>
    </row>
    <row r="122" spans="1:9" s="55" customFormat="1" ht="20.100000000000001" customHeight="1" x14ac:dyDescent="0.2">
      <c r="A122" s="81"/>
      <c r="B122" s="81"/>
      <c r="C122" s="81"/>
      <c r="D122" s="82">
        <v>42550</v>
      </c>
      <c r="E122" s="82">
        <v>42650</v>
      </c>
      <c r="F122" s="83">
        <v>17.59</v>
      </c>
      <c r="G122" s="84" t="s">
        <v>701</v>
      </c>
      <c r="H122" s="84" t="s">
        <v>705</v>
      </c>
      <c r="I122" s="55" t="s">
        <v>1414</v>
      </c>
    </row>
    <row r="123" spans="1:9" s="55" customFormat="1" ht="20.100000000000001" customHeight="1" x14ac:dyDescent="0.2">
      <c r="A123" s="44" t="s">
        <v>69</v>
      </c>
      <c r="B123" s="44" t="s">
        <v>706</v>
      </c>
      <c r="C123" s="44" t="s">
        <v>707</v>
      </c>
      <c r="D123" s="87"/>
      <c r="E123" s="87"/>
      <c r="F123" s="88"/>
      <c r="G123" s="89"/>
      <c r="H123" s="89"/>
    </row>
    <row r="124" spans="1:9" s="33" customFormat="1" ht="20.100000000000001" customHeight="1" x14ac:dyDescent="0.2">
      <c r="A124" s="44" t="s">
        <v>69</v>
      </c>
      <c r="B124" s="44" t="s">
        <v>708</v>
      </c>
      <c r="C124" s="44" t="s">
        <v>631</v>
      </c>
      <c r="D124" s="57"/>
      <c r="E124" s="57"/>
      <c r="F124" s="79"/>
      <c r="G124" s="59"/>
      <c r="H124" s="59"/>
    </row>
    <row r="125" spans="1:9" s="33" customFormat="1" ht="20.100000000000001" customHeight="1" x14ac:dyDescent="0.2">
      <c r="A125" s="44" t="s">
        <v>69</v>
      </c>
      <c r="B125" s="44" t="s">
        <v>709</v>
      </c>
      <c r="C125" s="44" t="s">
        <v>710</v>
      </c>
      <c r="D125" s="57"/>
      <c r="E125" s="57"/>
      <c r="F125" s="79"/>
      <c r="G125" s="59"/>
      <c r="H125" s="59"/>
    </row>
    <row r="126" spans="1:9" s="55" customFormat="1" ht="20.100000000000001" customHeight="1" x14ac:dyDescent="0.2">
      <c r="A126" s="44" t="s">
        <v>69</v>
      </c>
      <c r="B126" s="44" t="s">
        <v>144</v>
      </c>
      <c r="C126" s="44" t="s">
        <v>145</v>
      </c>
      <c r="D126" s="57"/>
      <c r="E126" s="57"/>
      <c r="F126" s="79"/>
      <c r="G126" s="59"/>
      <c r="H126" s="59"/>
    </row>
    <row r="127" spans="1:9" s="55" customFormat="1" ht="20.100000000000001" customHeight="1" x14ac:dyDescent="0.2">
      <c r="A127" s="44" t="s">
        <v>69</v>
      </c>
      <c r="B127" s="44" t="s">
        <v>711</v>
      </c>
      <c r="C127" s="44" t="s">
        <v>712</v>
      </c>
      <c r="D127" s="57"/>
      <c r="E127" s="57"/>
      <c r="F127" s="79"/>
      <c r="G127" s="59"/>
      <c r="H127" s="59"/>
    </row>
    <row r="128" spans="1:9" s="33" customFormat="1" ht="20.100000000000001" customHeight="1" x14ac:dyDescent="0.2">
      <c r="A128" s="44" t="s">
        <v>69</v>
      </c>
      <c r="B128" s="44" t="s">
        <v>713</v>
      </c>
      <c r="C128" s="44" t="s">
        <v>714</v>
      </c>
      <c r="D128" s="57"/>
      <c r="E128" s="57"/>
      <c r="F128" s="79"/>
      <c r="G128" s="59"/>
      <c r="H128" s="59"/>
    </row>
    <row r="129" spans="1:9" s="78" customFormat="1" ht="20.100000000000001" customHeight="1" x14ac:dyDescent="0.2">
      <c r="A129" s="91"/>
      <c r="B129" s="91"/>
      <c r="C129" s="91"/>
      <c r="D129" s="92">
        <v>42490</v>
      </c>
      <c r="E129" s="92">
        <v>42550</v>
      </c>
      <c r="F129" s="83">
        <v>4.1399999999999997</v>
      </c>
      <c r="G129" s="93" t="s">
        <v>916</v>
      </c>
      <c r="H129" s="93" t="s">
        <v>716</v>
      </c>
    </row>
    <row r="130" spans="1:9" s="33" customFormat="1" ht="20.100000000000001" customHeight="1" x14ac:dyDescent="0.2">
      <c r="A130" s="81" t="s">
        <v>0</v>
      </c>
      <c r="B130" s="81" t="s">
        <v>713</v>
      </c>
      <c r="C130" s="81" t="s">
        <v>715</v>
      </c>
      <c r="D130" s="82">
        <v>42550</v>
      </c>
      <c r="E130" s="82">
        <v>42580</v>
      </c>
      <c r="F130" s="83">
        <v>1.03</v>
      </c>
      <c r="G130" s="84" t="s">
        <v>716</v>
      </c>
      <c r="H130" s="84" t="s">
        <v>717</v>
      </c>
    </row>
    <row r="131" spans="1:9" s="55" customFormat="1" ht="20.100000000000001" customHeight="1" x14ac:dyDescent="0.2">
      <c r="A131" s="81" t="s">
        <v>0</v>
      </c>
      <c r="B131" s="81"/>
      <c r="C131" s="81"/>
      <c r="D131" s="82">
        <v>42550</v>
      </c>
      <c r="E131" s="82">
        <v>42611</v>
      </c>
      <c r="F131" s="83">
        <v>0</v>
      </c>
      <c r="G131" s="84" t="s">
        <v>716</v>
      </c>
      <c r="H131" s="84" t="s">
        <v>716</v>
      </c>
      <c r="I131" s="55" t="s">
        <v>1414</v>
      </c>
    </row>
    <row r="132" spans="1:9" s="55" customFormat="1" ht="20.100000000000001" customHeight="1" x14ac:dyDescent="0.2">
      <c r="A132" s="81"/>
      <c r="B132" s="81"/>
      <c r="C132" s="81"/>
      <c r="D132" s="82">
        <v>42611</v>
      </c>
      <c r="E132" s="82">
        <v>42641</v>
      </c>
      <c r="F132" s="83">
        <v>5.17</v>
      </c>
      <c r="G132" s="84" t="s">
        <v>718</v>
      </c>
      <c r="H132" s="84" t="s">
        <v>719</v>
      </c>
    </row>
    <row r="133" spans="1:9" s="55" customFormat="1" ht="20.100000000000001" customHeight="1" x14ac:dyDescent="0.2">
      <c r="A133" s="44" t="s">
        <v>69</v>
      </c>
      <c r="B133" s="44" t="s">
        <v>720</v>
      </c>
      <c r="C133" s="44" t="s">
        <v>721</v>
      </c>
      <c r="D133" s="57"/>
      <c r="E133" s="57"/>
      <c r="F133" s="79"/>
      <c r="G133" s="59"/>
      <c r="H133" s="59"/>
    </row>
    <row r="134" spans="1:9" s="33" customFormat="1" ht="20.100000000000001" customHeight="1" x14ac:dyDescent="0.2">
      <c r="A134" s="44" t="s">
        <v>69</v>
      </c>
      <c r="B134" s="44" t="s">
        <v>722</v>
      </c>
      <c r="C134" s="44" t="s">
        <v>723</v>
      </c>
      <c r="D134" s="57"/>
      <c r="E134" s="57"/>
      <c r="F134" s="79"/>
      <c r="G134" s="59"/>
      <c r="H134" s="59"/>
    </row>
    <row r="135" spans="1:9" s="33" customFormat="1" ht="20.100000000000001" customHeight="1" x14ac:dyDescent="0.2">
      <c r="A135" s="44" t="s">
        <v>69</v>
      </c>
      <c r="B135" s="44" t="s">
        <v>724</v>
      </c>
      <c r="C135" s="44" t="s">
        <v>725</v>
      </c>
      <c r="D135" s="57"/>
      <c r="E135" s="57"/>
      <c r="F135" s="79"/>
      <c r="G135" s="59"/>
      <c r="H135" s="59"/>
    </row>
    <row r="136" spans="1:9" s="33" customFormat="1" ht="20.100000000000001" customHeight="1" x14ac:dyDescent="0.2">
      <c r="A136" s="44" t="s">
        <v>69</v>
      </c>
      <c r="B136" s="44" t="s">
        <v>726</v>
      </c>
      <c r="C136" s="44" t="s">
        <v>727</v>
      </c>
      <c r="D136" s="57"/>
      <c r="E136" s="57"/>
      <c r="F136" s="79"/>
      <c r="G136" s="59"/>
      <c r="H136" s="59"/>
    </row>
    <row r="137" spans="1:9" s="55" customFormat="1" ht="20.100000000000001" customHeight="1" x14ac:dyDescent="0.2">
      <c r="A137" s="44" t="s">
        <v>69</v>
      </c>
      <c r="B137" s="44" t="s">
        <v>728</v>
      </c>
      <c r="C137" s="44" t="s">
        <v>650</v>
      </c>
      <c r="D137" s="57"/>
      <c r="E137" s="57"/>
      <c r="F137" s="79"/>
      <c r="G137" s="59"/>
      <c r="H137" s="59"/>
    </row>
    <row r="138" spans="1:9" s="55" customFormat="1" ht="20.100000000000001" customHeight="1" x14ac:dyDescent="0.2">
      <c r="A138" s="44" t="s">
        <v>69</v>
      </c>
      <c r="B138" s="44" t="s">
        <v>729</v>
      </c>
      <c r="C138" s="44" t="s">
        <v>730</v>
      </c>
      <c r="D138" s="57"/>
      <c r="E138" s="57"/>
      <c r="F138" s="79"/>
      <c r="G138" s="59"/>
      <c r="H138" s="59"/>
    </row>
    <row r="139" spans="1:9" s="55" customFormat="1" ht="20.100000000000001" customHeight="1" x14ac:dyDescent="0.2">
      <c r="A139" s="50"/>
      <c r="B139" s="50"/>
      <c r="C139" s="50"/>
      <c r="D139" s="52">
        <v>42675</v>
      </c>
      <c r="E139" s="52">
        <v>42704</v>
      </c>
      <c r="F139" s="80">
        <v>65.260000000000005</v>
      </c>
      <c r="G139" s="54" t="s">
        <v>731</v>
      </c>
      <c r="H139" s="54" t="s">
        <v>732</v>
      </c>
    </row>
    <row r="140" spans="1:9" s="55" customFormat="1" ht="20.100000000000001" customHeight="1" x14ac:dyDescent="0.2">
      <c r="A140" s="81"/>
      <c r="B140" s="81"/>
      <c r="C140" s="81"/>
      <c r="D140" s="82">
        <v>42675</v>
      </c>
      <c r="E140" s="82">
        <v>42676</v>
      </c>
      <c r="F140" s="83">
        <v>0</v>
      </c>
      <c r="G140" s="84" t="s">
        <v>731</v>
      </c>
      <c r="H140" s="84" t="s">
        <v>733</v>
      </c>
    </row>
    <row r="141" spans="1:9" s="55" customFormat="1" ht="20.100000000000001" customHeight="1" x14ac:dyDescent="0.2">
      <c r="A141" s="44" t="s">
        <v>69</v>
      </c>
      <c r="B141" s="44" t="s">
        <v>734</v>
      </c>
      <c r="C141" s="44" t="s">
        <v>735</v>
      </c>
      <c r="D141" s="57"/>
      <c r="E141" s="57"/>
      <c r="F141" s="79"/>
      <c r="G141" s="59"/>
      <c r="H141" s="59"/>
    </row>
    <row r="142" spans="1:9" s="55" customFormat="1" ht="20.100000000000001" customHeight="1" x14ac:dyDescent="0.2">
      <c r="A142" s="44" t="s">
        <v>69</v>
      </c>
      <c r="B142" s="44" t="s">
        <v>736</v>
      </c>
      <c r="C142" s="44" t="s">
        <v>737</v>
      </c>
      <c r="D142" s="57"/>
      <c r="E142" s="57"/>
      <c r="F142" s="79"/>
      <c r="G142" s="59"/>
      <c r="H142" s="59"/>
    </row>
    <row r="143" spans="1:9" s="55" customFormat="1" ht="20.100000000000001" customHeight="1" x14ac:dyDescent="0.2">
      <c r="A143" s="81"/>
      <c r="B143" s="81"/>
      <c r="C143" s="81"/>
      <c r="D143" s="82">
        <v>42748</v>
      </c>
      <c r="E143" s="82">
        <v>42765</v>
      </c>
      <c r="F143" s="83">
        <v>73.55</v>
      </c>
      <c r="G143" s="84" t="s">
        <v>738</v>
      </c>
      <c r="H143" s="84" t="s">
        <v>739</v>
      </c>
    </row>
    <row r="144" spans="1:9" s="55" customFormat="1" ht="20.100000000000001" customHeight="1" x14ac:dyDescent="0.2">
      <c r="A144" s="81"/>
      <c r="B144" s="81"/>
      <c r="C144" s="81"/>
      <c r="D144" s="82">
        <v>42765</v>
      </c>
      <c r="E144" s="82">
        <v>42795</v>
      </c>
      <c r="F144" s="83">
        <v>15.54</v>
      </c>
      <c r="G144" s="84" t="s">
        <v>739</v>
      </c>
      <c r="H144" s="84" t="s">
        <v>740</v>
      </c>
    </row>
    <row r="145" spans="1:8" s="55" customFormat="1" ht="20.100000000000001" customHeight="1" x14ac:dyDescent="0.2">
      <c r="A145" s="81"/>
      <c r="B145" s="81"/>
      <c r="C145" s="81"/>
      <c r="D145" s="82">
        <v>42795</v>
      </c>
      <c r="E145" s="82">
        <v>42824</v>
      </c>
      <c r="F145" s="83">
        <v>107.74</v>
      </c>
      <c r="G145" s="84" t="s">
        <v>740</v>
      </c>
      <c r="H145" s="84" t="s">
        <v>741</v>
      </c>
    </row>
    <row r="146" spans="1:8" s="55" customFormat="1" ht="20.100000000000001" customHeight="1" x14ac:dyDescent="0.2">
      <c r="A146" s="81"/>
      <c r="B146" s="81"/>
      <c r="C146" s="81"/>
      <c r="D146" s="82">
        <v>42824</v>
      </c>
      <c r="E146" s="82">
        <v>42856</v>
      </c>
      <c r="F146" s="83">
        <v>23.82</v>
      </c>
      <c r="G146" s="84" t="s">
        <v>741</v>
      </c>
      <c r="H146" s="84" t="s">
        <v>742</v>
      </c>
    </row>
    <row r="147" spans="1:8" s="55" customFormat="1" ht="20.100000000000001" customHeight="1" x14ac:dyDescent="0.2">
      <c r="A147" s="81"/>
      <c r="B147" s="81"/>
      <c r="C147" s="81"/>
      <c r="D147" s="82">
        <v>42856</v>
      </c>
      <c r="E147" s="82">
        <v>42886</v>
      </c>
      <c r="F147" s="83">
        <v>35.22</v>
      </c>
      <c r="G147" s="84" t="s">
        <v>742</v>
      </c>
      <c r="H147" s="84" t="s">
        <v>743</v>
      </c>
    </row>
    <row r="148" spans="1:8" s="55" customFormat="1" ht="20.100000000000001" customHeight="1" x14ac:dyDescent="0.2">
      <c r="A148" s="44" t="s">
        <v>69</v>
      </c>
      <c r="B148" s="44" t="s">
        <v>744</v>
      </c>
      <c r="C148" s="44" t="s">
        <v>745</v>
      </c>
      <c r="D148" s="57"/>
      <c r="E148" s="57"/>
      <c r="F148" s="79"/>
      <c r="G148" s="59"/>
      <c r="H148" s="59"/>
    </row>
    <row r="149" spans="1:8" s="55" customFormat="1" ht="20.100000000000001" customHeight="1" x14ac:dyDescent="0.2">
      <c r="A149" s="44" t="s">
        <v>69</v>
      </c>
      <c r="B149" s="44" t="s">
        <v>746</v>
      </c>
      <c r="C149" s="44" t="s">
        <v>737</v>
      </c>
      <c r="D149" s="57"/>
      <c r="E149" s="57"/>
      <c r="F149" s="79"/>
      <c r="G149" s="59"/>
      <c r="H149" s="59"/>
    </row>
    <row r="150" spans="1:8" s="55" customFormat="1" ht="20.100000000000001" customHeight="1" x14ac:dyDescent="0.2">
      <c r="A150" s="44" t="s">
        <v>69</v>
      </c>
      <c r="B150" s="44" t="s">
        <v>747</v>
      </c>
      <c r="C150" s="44" t="s">
        <v>748</v>
      </c>
      <c r="D150" s="57"/>
      <c r="E150" s="57"/>
      <c r="F150" s="79"/>
      <c r="G150" s="59"/>
      <c r="H150" s="59"/>
    </row>
    <row r="151" spans="1:8" s="55" customFormat="1" ht="20.100000000000001" customHeight="1" x14ac:dyDescent="0.2">
      <c r="A151" s="81" t="s">
        <v>0</v>
      </c>
      <c r="B151" s="81"/>
      <c r="C151" s="81"/>
      <c r="D151" s="82">
        <v>42819</v>
      </c>
      <c r="E151" s="82">
        <v>42856</v>
      </c>
      <c r="F151" s="83">
        <v>53.87</v>
      </c>
      <c r="G151" s="84" t="s">
        <v>749</v>
      </c>
      <c r="H151" s="84" t="s">
        <v>750</v>
      </c>
    </row>
    <row r="152" spans="1:8" s="55" customFormat="1" ht="20.100000000000001" customHeight="1" x14ac:dyDescent="0.2">
      <c r="A152" s="81"/>
      <c r="B152" s="81"/>
      <c r="C152" s="81"/>
      <c r="D152" s="82">
        <v>42856</v>
      </c>
      <c r="E152" s="82">
        <v>42886</v>
      </c>
      <c r="F152" s="83">
        <v>40.4</v>
      </c>
      <c r="G152" s="84" t="s">
        <v>750</v>
      </c>
      <c r="H152" s="84" t="s">
        <v>751</v>
      </c>
    </row>
    <row r="153" spans="1:8" s="55" customFormat="1" ht="20.100000000000001" customHeight="1" x14ac:dyDescent="0.2">
      <c r="A153" s="44" t="s">
        <v>69</v>
      </c>
      <c r="B153" s="44" t="s">
        <v>752</v>
      </c>
      <c r="C153" s="44" t="s">
        <v>583</v>
      </c>
      <c r="D153" s="57"/>
      <c r="E153" s="57"/>
      <c r="F153" s="79"/>
      <c r="G153" s="59"/>
      <c r="H153" s="59"/>
    </row>
    <row r="154" spans="1:8" s="33" customFormat="1" ht="20.100000000000001" customHeight="1" x14ac:dyDescent="0.2">
      <c r="A154" s="44" t="s">
        <v>69</v>
      </c>
      <c r="B154" s="44" t="s">
        <v>753</v>
      </c>
      <c r="C154" s="44" t="s">
        <v>754</v>
      </c>
      <c r="D154" s="57"/>
      <c r="E154" s="57"/>
      <c r="F154" s="79"/>
      <c r="G154" s="59"/>
      <c r="H154" s="59"/>
    </row>
    <row r="155" spans="1:8" s="55" customFormat="1" ht="20.100000000000001" customHeight="1" x14ac:dyDescent="0.2">
      <c r="A155" s="44" t="s">
        <v>69</v>
      </c>
      <c r="B155" s="44" t="s">
        <v>755</v>
      </c>
      <c r="C155" s="44" t="s">
        <v>756</v>
      </c>
      <c r="D155" s="57"/>
      <c r="E155" s="57"/>
      <c r="F155" s="79"/>
      <c r="G155" s="59"/>
      <c r="H155" s="59"/>
    </row>
    <row r="156" spans="1:8" s="55" customFormat="1" ht="20.100000000000001" customHeight="1" x14ac:dyDescent="0.2">
      <c r="A156" s="44" t="s">
        <v>69</v>
      </c>
      <c r="B156" s="44" t="s">
        <v>757</v>
      </c>
      <c r="C156" s="44" t="s">
        <v>758</v>
      </c>
      <c r="D156" s="57"/>
      <c r="E156" s="57"/>
      <c r="F156" s="79"/>
      <c r="G156" s="59"/>
      <c r="H156" s="59"/>
    </row>
    <row r="157" spans="1:8" s="55" customFormat="1" ht="20.100000000000001" customHeight="1" x14ac:dyDescent="0.2">
      <c r="A157" s="44" t="s">
        <v>69</v>
      </c>
      <c r="B157" s="44" t="s">
        <v>759</v>
      </c>
      <c r="C157" s="44" t="s">
        <v>576</v>
      </c>
      <c r="D157" s="57"/>
      <c r="E157" s="57"/>
      <c r="F157" s="79"/>
      <c r="G157" s="59"/>
      <c r="H157" s="59"/>
    </row>
    <row r="158" spans="1:8" s="55" customFormat="1" ht="20.100000000000001" customHeight="1" x14ac:dyDescent="0.2">
      <c r="A158" s="44" t="s">
        <v>69</v>
      </c>
      <c r="B158" s="44" t="s">
        <v>760</v>
      </c>
      <c r="C158" s="44" t="s">
        <v>761</v>
      </c>
      <c r="D158" s="57"/>
      <c r="E158" s="57"/>
      <c r="F158" s="79"/>
      <c r="G158" s="59"/>
      <c r="H158" s="59"/>
    </row>
    <row r="159" spans="1:8" s="55" customFormat="1" ht="20.100000000000001" customHeight="1" x14ac:dyDescent="0.2">
      <c r="A159" s="50"/>
      <c r="B159" s="50"/>
      <c r="C159" s="50"/>
      <c r="D159" s="52">
        <v>42691</v>
      </c>
      <c r="E159" s="52">
        <v>42734</v>
      </c>
      <c r="F159" s="80">
        <v>163.84</v>
      </c>
      <c r="G159" s="54" t="s">
        <v>762</v>
      </c>
      <c r="H159" s="54" t="s">
        <v>763</v>
      </c>
    </row>
    <row r="160" spans="1:8" s="55" customFormat="1" ht="20.100000000000001" customHeight="1" x14ac:dyDescent="0.2">
      <c r="A160" s="50"/>
      <c r="B160" s="50"/>
      <c r="C160" s="50"/>
      <c r="D160" s="52">
        <v>42734</v>
      </c>
      <c r="E160" s="52">
        <v>42765</v>
      </c>
      <c r="F160" s="80">
        <v>91.16</v>
      </c>
      <c r="G160" s="54" t="s">
        <v>763</v>
      </c>
      <c r="H160" s="54" t="s">
        <v>764</v>
      </c>
    </row>
    <row r="161" spans="1:9" s="55" customFormat="1" ht="20.100000000000001" customHeight="1" x14ac:dyDescent="0.2">
      <c r="A161" s="50"/>
      <c r="B161" s="50"/>
      <c r="C161" s="50"/>
      <c r="D161" s="52">
        <v>42734</v>
      </c>
      <c r="E161" s="52">
        <v>42795</v>
      </c>
      <c r="F161" s="80">
        <v>47.65</v>
      </c>
      <c r="G161" s="54" t="s">
        <v>763</v>
      </c>
      <c r="H161" s="54" t="s">
        <v>765</v>
      </c>
      <c r="I161" s="55" t="s">
        <v>1414</v>
      </c>
    </row>
    <row r="162" spans="1:9" s="55" customFormat="1" ht="20.100000000000001" customHeight="1" x14ac:dyDescent="0.2">
      <c r="A162" s="50"/>
      <c r="B162" s="50"/>
      <c r="C162" s="50"/>
      <c r="D162" s="52">
        <v>42795</v>
      </c>
      <c r="E162" s="52">
        <v>42824</v>
      </c>
      <c r="F162" s="80">
        <v>63.19</v>
      </c>
      <c r="G162" s="54" t="s">
        <v>765</v>
      </c>
      <c r="H162" s="54" t="s">
        <v>766</v>
      </c>
    </row>
    <row r="163" spans="1:9" s="55" customFormat="1" ht="20.100000000000001" customHeight="1" x14ac:dyDescent="0.2">
      <c r="A163" s="50"/>
      <c r="B163" s="50"/>
      <c r="C163" s="50"/>
      <c r="D163" s="52">
        <v>42795</v>
      </c>
      <c r="E163" s="52">
        <v>42856</v>
      </c>
      <c r="F163" s="80">
        <v>15.54</v>
      </c>
      <c r="G163" s="54" t="s">
        <v>765</v>
      </c>
      <c r="H163" s="54" t="s">
        <v>767</v>
      </c>
      <c r="I163" s="55" t="s">
        <v>1414</v>
      </c>
    </row>
    <row r="164" spans="1:9" s="55" customFormat="1" ht="20.100000000000001" customHeight="1" x14ac:dyDescent="0.2">
      <c r="A164" s="50"/>
      <c r="B164" s="50"/>
      <c r="C164" s="50"/>
      <c r="D164" s="52">
        <v>42856</v>
      </c>
      <c r="E164" s="52">
        <v>42886</v>
      </c>
      <c r="F164" s="80">
        <v>20.72</v>
      </c>
      <c r="G164" s="54" t="s">
        <v>767</v>
      </c>
      <c r="H164" s="54" t="s">
        <v>768</v>
      </c>
    </row>
    <row r="165" spans="1:9" s="55" customFormat="1" ht="20.100000000000001" customHeight="1" x14ac:dyDescent="0.2">
      <c r="A165" s="44" t="s">
        <v>69</v>
      </c>
      <c r="B165" s="44" t="s">
        <v>769</v>
      </c>
      <c r="C165" s="44" t="s">
        <v>770</v>
      </c>
      <c r="D165" s="57"/>
      <c r="E165" s="57"/>
      <c r="F165" s="79"/>
      <c r="G165" s="59"/>
      <c r="H165" s="59"/>
    </row>
    <row r="166" spans="1:9" s="55" customFormat="1" ht="20.100000000000001" customHeight="1" x14ac:dyDescent="0.2">
      <c r="A166" s="44" t="s">
        <v>69</v>
      </c>
      <c r="B166" s="44" t="s">
        <v>771</v>
      </c>
      <c r="C166" s="44" t="s">
        <v>772</v>
      </c>
      <c r="D166" s="57"/>
      <c r="E166" s="57"/>
      <c r="F166" s="79"/>
      <c r="G166" s="59"/>
      <c r="H166" s="59"/>
    </row>
    <row r="167" spans="1:9" s="55" customFormat="1" ht="20.100000000000001" customHeight="1" x14ac:dyDescent="0.2">
      <c r="A167" s="44" t="s">
        <v>69</v>
      </c>
      <c r="B167" s="44" t="s">
        <v>773</v>
      </c>
      <c r="C167" s="44" t="s">
        <v>774</v>
      </c>
      <c r="D167" s="57"/>
      <c r="E167" s="57"/>
      <c r="F167" s="79"/>
      <c r="G167" s="59"/>
      <c r="H167" s="59"/>
    </row>
    <row r="168" spans="1:9" s="55" customFormat="1" ht="20.100000000000001" customHeight="1" x14ac:dyDescent="0.2">
      <c r="A168" s="44" t="s">
        <v>69</v>
      </c>
      <c r="B168" s="45" t="s">
        <v>775</v>
      </c>
      <c r="C168" s="44" t="s">
        <v>550</v>
      </c>
      <c r="D168" s="87"/>
      <c r="E168" s="87"/>
      <c r="F168" s="88"/>
      <c r="G168" s="89"/>
      <c r="H168" s="89"/>
    </row>
    <row r="169" spans="1:9" s="55" customFormat="1" ht="20.100000000000001" customHeight="1" x14ac:dyDescent="0.2">
      <c r="A169" s="81" t="s">
        <v>0</v>
      </c>
      <c r="B169" s="81" t="s">
        <v>775</v>
      </c>
      <c r="C169" s="81" t="s">
        <v>776</v>
      </c>
      <c r="D169" s="82"/>
      <c r="E169" s="82"/>
      <c r="F169" s="83"/>
      <c r="G169" s="84"/>
      <c r="H169" s="84"/>
    </row>
    <row r="170" spans="1:9" s="33" customFormat="1" ht="20.100000000000001" customHeight="1" x14ac:dyDescent="0.2">
      <c r="A170" s="44" t="s">
        <v>69</v>
      </c>
      <c r="B170" s="44" t="s">
        <v>777</v>
      </c>
      <c r="C170" s="44" t="s">
        <v>778</v>
      </c>
      <c r="D170" s="57"/>
      <c r="E170" s="57"/>
      <c r="F170" s="79"/>
      <c r="G170" s="59"/>
      <c r="H170" s="59"/>
    </row>
    <row r="171" spans="1:9" s="33" customFormat="1" ht="20.100000000000001" customHeight="1" x14ac:dyDescent="0.2">
      <c r="A171" s="44" t="s">
        <v>69</v>
      </c>
      <c r="B171" s="44" t="s">
        <v>779</v>
      </c>
      <c r="C171" s="44" t="s">
        <v>780</v>
      </c>
      <c r="D171" s="57"/>
      <c r="E171" s="57"/>
      <c r="F171" s="79"/>
      <c r="G171" s="59"/>
      <c r="H171" s="59"/>
    </row>
    <row r="172" spans="1:9" s="55" customFormat="1" ht="20.100000000000001" customHeight="1" x14ac:dyDescent="0.2">
      <c r="A172" s="81"/>
      <c r="B172" s="81"/>
      <c r="C172" s="81"/>
      <c r="D172" s="82">
        <v>42691</v>
      </c>
      <c r="E172" s="82">
        <v>42734</v>
      </c>
      <c r="F172" s="83">
        <v>130.66</v>
      </c>
      <c r="G172" s="84" t="s">
        <v>781</v>
      </c>
      <c r="H172" s="84" t="s">
        <v>782</v>
      </c>
    </row>
    <row r="173" spans="1:9" s="55" customFormat="1" ht="20.100000000000001" customHeight="1" x14ac:dyDescent="0.2">
      <c r="A173" s="81"/>
      <c r="B173" s="81"/>
      <c r="C173" s="81"/>
      <c r="D173" s="82">
        <v>42734</v>
      </c>
      <c r="E173" s="82">
        <v>42765</v>
      </c>
      <c r="F173" s="83">
        <v>100.49</v>
      </c>
      <c r="G173" s="84" t="s">
        <v>782</v>
      </c>
      <c r="H173" s="84" t="s">
        <v>783</v>
      </c>
    </row>
    <row r="174" spans="1:9" s="55" customFormat="1" ht="20.100000000000001" customHeight="1" x14ac:dyDescent="0.2">
      <c r="A174" s="81"/>
      <c r="B174" s="81"/>
      <c r="C174" s="81"/>
      <c r="D174" s="82">
        <v>42765</v>
      </c>
      <c r="E174" s="82">
        <v>42795</v>
      </c>
      <c r="F174" s="83">
        <v>161.61000000000001</v>
      </c>
      <c r="G174" s="84" t="s">
        <v>783</v>
      </c>
      <c r="H174" s="84" t="s">
        <v>784</v>
      </c>
    </row>
    <row r="175" spans="1:9" s="55" customFormat="1" ht="20.100000000000001" customHeight="1" x14ac:dyDescent="0.2">
      <c r="A175" s="81"/>
      <c r="B175" s="81"/>
      <c r="C175" s="81"/>
      <c r="D175" s="82">
        <v>42795</v>
      </c>
      <c r="E175" s="82">
        <v>42824</v>
      </c>
      <c r="F175" s="83">
        <v>70.44</v>
      </c>
      <c r="G175" s="84" t="s">
        <v>784</v>
      </c>
      <c r="H175" s="84" t="s">
        <v>785</v>
      </c>
    </row>
    <row r="176" spans="1:9" s="55" customFormat="1" ht="20.100000000000001" customHeight="1" x14ac:dyDescent="0.2">
      <c r="A176" s="81"/>
      <c r="B176" s="81"/>
      <c r="C176" s="81"/>
      <c r="D176" s="82">
        <v>42824</v>
      </c>
      <c r="E176" s="82">
        <v>42856</v>
      </c>
      <c r="F176" s="83">
        <v>138.82</v>
      </c>
      <c r="G176" s="84" t="s">
        <v>786</v>
      </c>
      <c r="H176" s="84" t="s">
        <v>787</v>
      </c>
    </row>
    <row r="177" spans="1:8" s="55" customFormat="1" ht="20.100000000000001" customHeight="1" x14ac:dyDescent="0.2">
      <c r="A177" s="81"/>
      <c r="B177" s="81"/>
      <c r="C177" s="81"/>
      <c r="D177" s="82">
        <v>42856</v>
      </c>
      <c r="E177" s="82">
        <v>42886</v>
      </c>
      <c r="F177" s="83">
        <v>22.79</v>
      </c>
      <c r="G177" s="84" t="s">
        <v>787</v>
      </c>
      <c r="H177" s="84" t="s">
        <v>788</v>
      </c>
    </row>
    <row r="178" spans="1:8" s="33" customFormat="1" ht="20.100000000000001" customHeight="1" x14ac:dyDescent="0.2">
      <c r="A178" s="44" t="s">
        <v>69</v>
      </c>
      <c r="B178" s="44" t="s">
        <v>789</v>
      </c>
      <c r="C178" s="44" t="s">
        <v>790</v>
      </c>
      <c r="D178" s="57"/>
      <c r="E178" s="57"/>
      <c r="F178" s="79"/>
      <c r="G178" s="59"/>
      <c r="H178" s="59"/>
    </row>
    <row r="179" spans="1:8" s="33" customFormat="1" ht="20.100000000000001" customHeight="1" x14ac:dyDescent="0.2">
      <c r="A179" s="44" t="s">
        <v>69</v>
      </c>
      <c r="B179" s="44" t="s">
        <v>168</v>
      </c>
      <c r="C179" s="44" t="s">
        <v>169</v>
      </c>
      <c r="D179" s="57"/>
      <c r="E179" s="57"/>
      <c r="F179" s="79"/>
      <c r="G179" s="59"/>
      <c r="H179" s="59"/>
    </row>
    <row r="180" spans="1:8" s="33" customFormat="1" ht="20.100000000000001" customHeight="1" x14ac:dyDescent="0.2">
      <c r="A180" s="44" t="s">
        <v>69</v>
      </c>
      <c r="B180" s="44" t="s">
        <v>791</v>
      </c>
      <c r="C180" s="44" t="s">
        <v>792</v>
      </c>
      <c r="D180" s="57"/>
      <c r="E180" s="57"/>
      <c r="F180" s="79"/>
      <c r="G180" s="59"/>
      <c r="H180" s="59"/>
    </row>
    <row r="181" spans="1:8" s="55" customFormat="1" ht="20.100000000000001" customHeight="1" x14ac:dyDescent="0.2">
      <c r="A181" s="50"/>
      <c r="B181" s="50"/>
      <c r="C181" s="50"/>
      <c r="D181" s="52">
        <v>42704</v>
      </c>
      <c r="E181" s="52">
        <v>42734</v>
      </c>
      <c r="F181" s="80">
        <v>62.22</v>
      </c>
      <c r="G181" s="54" t="s">
        <v>793</v>
      </c>
      <c r="H181" s="54" t="s">
        <v>794</v>
      </c>
    </row>
    <row r="182" spans="1:8" s="55" customFormat="1" ht="20.100000000000001" customHeight="1" x14ac:dyDescent="0.2">
      <c r="A182" s="50"/>
      <c r="B182" s="50"/>
      <c r="C182" s="50"/>
      <c r="D182" s="52">
        <v>42734</v>
      </c>
      <c r="E182" s="52">
        <v>42765</v>
      </c>
      <c r="F182" s="80">
        <v>44.54</v>
      </c>
      <c r="G182" s="54" t="s">
        <v>794</v>
      </c>
      <c r="H182" s="54" t="s">
        <v>795</v>
      </c>
    </row>
    <row r="183" spans="1:8" s="55" customFormat="1" ht="20.100000000000001" customHeight="1" x14ac:dyDescent="0.2">
      <c r="A183" s="50"/>
      <c r="B183" s="50"/>
      <c r="C183" s="50"/>
      <c r="D183" s="52">
        <v>42765</v>
      </c>
      <c r="E183" s="52">
        <v>42795</v>
      </c>
      <c r="F183" s="80">
        <v>64.23</v>
      </c>
      <c r="G183" s="54" t="s">
        <v>795</v>
      </c>
      <c r="H183" s="54" t="s">
        <v>796</v>
      </c>
    </row>
    <row r="184" spans="1:8" s="55" customFormat="1" ht="20.100000000000001" customHeight="1" x14ac:dyDescent="0.2">
      <c r="A184" s="50"/>
      <c r="B184" s="50"/>
      <c r="C184" s="50"/>
      <c r="D184" s="52">
        <v>42795</v>
      </c>
      <c r="E184" s="52">
        <v>42824</v>
      </c>
      <c r="F184" s="80">
        <v>30.04</v>
      </c>
      <c r="G184" s="54" t="s">
        <v>796</v>
      </c>
      <c r="H184" s="54" t="s">
        <v>797</v>
      </c>
    </row>
    <row r="185" spans="1:8" s="55" customFormat="1" ht="20.100000000000001" customHeight="1" x14ac:dyDescent="0.2">
      <c r="A185" s="50"/>
      <c r="B185" s="50"/>
      <c r="C185" s="50"/>
      <c r="D185" s="52">
        <v>42824</v>
      </c>
      <c r="E185" s="52">
        <v>42856</v>
      </c>
      <c r="F185" s="80">
        <v>69.41</v>
      </c>
      <c r="G185" s="54" t="s">
        <v>797</v>
      </c>
      <c r="H185" s="54" t="s">
        <v>798</v>
      </c>
    </row>
    <row r="186" spans="1:8" s="55" customFormat="1" ht="20.100000000000001" customHeight="1" x14ac:dyDescent="0.2">
      <c r="A186" s="50"/>
      <c r="B186" s="50"/>
      <c r="C186" s="50"/>
      <c r="D186" s="52">
        <v>42856</v>
      </c>
      <c r="E186" s="52">
        <v>42886</v>
      </c>
      <c r="F186" s="80">
        <v>9.32</v>
      </c>
      <c r="G186" s="54" t="s">
        <v>798</v>
      </c>
      <c r="H186" s="54" t="s">
        <v>799</v>
      </c>
    </row>
    <row r="187" spans="1:8" s="33" customFormat="1" ht="20.100000000000001" customHeight="1" x14ac:dyDescent="0.2">
      <c r="A187" s="44" t="s">
        <v>69</v>
      </c>
      <c r="B187" s="44" t="s">
        <v>800</v>
      </c>
      <c r="C187" s="44" t="s">
        <v>801</v>
      </c>
      <c r="D187" s="57"/>
      <c r="E187" s="57"/>
      <c r="F187" s="79"/>
      <c r="G187" s="59"/>
      <c r="H187" s="59"/>
    </row>
    <row r="188" spans="1:8" s="33" customFormat="1" ht="20.100000000000001" customHeight="1" x14ac:dyDescent="0.2">
      <c r="A188" s="44" t="s">
        <v>69</v>
      </c>
      <c r="B188" s="44" t="s">
        <v>802</v>
      </c>
      <c r="C188" s="44" t="s">
        <v>803</v>
      </c>
      <c r="D188" s="57"/>
      <c r="E188" s="57"/>
      <c r="F188" s="79"/>
      <c r="G188" s="59"/>
      <c r="H188" s="59"/>
    </row>
    <row r="189" spans="1:8" s="33" customFormat="1" ht="20.100000000000001" customHeight="1" x14ac:dyDescent="0.2">
      <c r="A189" s="44" t="s">
        <v>69</v>
      </c>
      <c r="B189" s="44" t="s">
        <v>804</v>
      </c>
      <c r="C189" s="44" t="s">
        <v>590</v>
      </c>
      <c r="D189" s="57"/>
      <c r="E189" s="57"/>
      <c r="F189" s="79"/>
      <c r="G189" s="59"/>
      <c r="H189" s="59"/>
    </row>
    <row r="190" spans="1:8" s="55" customFormat="1" ht="20.100000000000001" customHeight="1" x14ac:dyDescent="0.2">
      <c r="A190" s="50"/>
      <c r="B190" s="50"/>
      <c r="C190" s="50"/>
      <c r="D190" s="52">
        <v>42691</v>
      </c>
      <c r="E190" s="52">
        <v>42734</v>
      </c>
      <c r="F190" s="80">
        <v>322.5</v>
      </c>
      <c r="G190" s="54" t="s">
        <v>805</v>
      </c>
      <c r="H190" s="54" t="s">
        <v>806</v>
      </c>
    </row>
    <row r="191" spans="1:8" s="55" customFormat="1" ht="20.100000000000001" customHeight="1" x14ac:dyDescent="0.2">
      <c r="A191" s="50"/>
      <c r="B191" s="50"/>
      <c r="C191" s="50"/>
      <c r="D191" s="52">
        <v>42734</v>
      </c>
      <c r="E191" s="52">
        <v>42765</v>
      </c>
      <c r="F191" s="80">
        <v>185.44</v>
      </c>
      <c r="G191" s="54" t="s">
        <v>806</v>
      </c>
      <c r="H191" s="54" t="s">
        <v>807</v>
      </c>
    </row>
    <row r="192" spans="1:8" s="55" customFormat="1" ht="20.100000000000001" customHeight="1" x14ac:dyDescent="0.2">
      <c r="A192" s="50"/>
      <c r="B192" s="50"/>
      <c r="C192" s="50"/>
      <c r="D192" s="52">
        <v>42765</v>
      </c>
      <c r="E192" s="52">
        <v>42795</v>
      </c>
      <c r="F192" s="80">
        <v>427.86</v>
      </c>
      <c r="G192" s="54" t="s">
        <v>807</v>
      </c>
      <c r="H192" s="54" t="s">
        <v>808</v>
      </c>
    </row>
    <row r="193" spans="1:8" s="55" customFormat="1" ht="20.100000000000001" customHeight="1" x14ac:dyDescent="0.2">
      <c r="A193" s="50"/>
      <c r="B193" s="50"/>
      <c r="C193" s="50"/>
      <c r="D193" s="52">
        <v>42795</v>
      </c>
      <c r="E193" s="52">
        <v>42824</v>
      </c>
      <c r="F193" s="80">
        <v>133.63999999999999</v>
      </c>
      <c r="G193" s="54" t="s">
        <v>808</v>
      </c>
      <c r="H193" s="54" t="s">
        <v>809</v>
      </c>
    </row>
    <row r="194" spans="1:8" s="55" customFormat="1" ht="20.100000000000001" customHeight="1" x14ac:dyDescent="0.2">
      <c r="A194" s="50"/>
      <c r="B194" s="50"/>
      <c r="C194" s="50"/>
      <c r="D194" s="52">
        <v>42824</v>
      </c>
      <c r="E194" s="52">
        <v>42856</v>
      </c>
      <c r="F194" s="80">
        <v>237.24</v>
      </c>
      <c r="G194" s="54" t="s">
        <v>810</v>
      </c>
      <c r="H194" s="54" t="s">
        <v>811</v>
      </c>
    </row>
    <row r="195" spans="1:8" s="55" customFormat="1" ht="20.100000000000001" customHeight="1" x14ac:dyDescent="0.2">
      <c r="A195" s="50"/>
      <c r="B195" s="50"/>
      <c r="C195" s="50"/>
      <c r="D195" s="52">
        <v>42856</v>
      </c>
      <c r="E195" s="52">
        <v>42886</v>
      </c>
      <c r="F195" s="80">
        <v>52.83</v>
      </c>
      <c r="G195" s="54" t="s">
        <v>811</v>
      </c>
      <c r="H195" s="54" t="s">
        <v>812</v>
      </c>
    </row>
    <row r="196" spans="1:8" s="33" customFormat="1" ht="20.100000000000001" customHeight="1" x14ac:dyDescent="0.2">
      <c r="A196" s="44" t="s">
        <v>69</v>
      </c>
      <c r="B196" s="44" t="s">
        <v>813</v>
      </c>
      <c r="C196" s="44" t="s">
        <v>774</v>
      </c>
      <c r="D196" s="57"/>
      <c r="E196" s="57"/>
      <c r="F196" s="79"/>
      <c r="G196" s="59"/>
      <c r="H196" s="59"/>
    </row>
    <row r="197" spans="1:8" s="33" customFormat="1" ht="20.100000000000001" customHeight="1" x14ac:dyDescent="0.2">
      <c r="A197" s="44" t="s">
        <v>69</v>
      </c>
      <c r="B197" s="44" t="s">
        <v>814</v>
      </c>
      <c r="C197" s="44" t="s">
        <v>815</v>
      </c>
      <c r="D197" s="57"/>
      <c r="E197" s="57"/>
      <c r="F197" s="79"/>
      <c r="G197" s="59"/>
      <c r="H197" s="59"/>
    </row>
    <row r="198" spans="1:8" s="33" customFormat="1" ht="20.100000000000001" customHeight="1" x14ac:dyDescent="0.2">
      <c r="A198" s="44" t="s">
        <v>69</v>
      </c>
      <c r="B198" s="44" t="s">
        <v>816</v>
      </c>
      <c r="C198" s="44" t="s">
        <v>817</v>
      </c>
      <c r="D198" s="57"/>
      <c r="E198" s="57"/>
      <c r="F198" s="79"/>
      <c r="G198" s="59"/>
      <c r="H198" s="59"/>
    </row>
    <row r="199" spans="1:8" s="33" customFormat="1" ht="20.100000000000001" customHeight="1" x14ac:dyDescent="0.2">
      <c r="A199" s="44" t="s">
        <v>69</v>
      </c>
      <c r="B199" s="44" t="s">
        <v>818</v>
      </c>
      <c r="C199" s="44" t="s">
        <v>774</v>
      </c>
      <c r="D199" s="57"/>
      <c r="E199" s="57"/>
      <c r="F199" s="79"/>
      <c r="G199" s="59"/>
      <c r="H199" s="59"/>
    </row>
    <row r="200" spans="1:8" s="33" customFormat="1" ht="20.100000000000001" customHeight="1" x14ac:dyDescent="0.2">
      <c r="A200" s="44" t="s">
        <v>69</v>
      </c>
      <c r="B200" s="44" t="s">
        <v>819</v>
      </c>
      <c r="C200" s="44" t="s">
        <v>820</v>
      </c>
      <c r="D200" s="57"/>
      <c r="E200" s="57"/>
      <c r="F200" s="79"/>
      <c r="G200" s="59"/>
      <c r="H200" s="59"/>
    </row>
    <row r="201" spans="1:8" s="55" customFormat="1" ht="20.100000000000001" customHeight="1" x14ac:dyDescent="0.2">
      <c r="A201" s="50"/>
      <c r="B201" s="50"/>
      <c r="C201" s="50"/>
      <c r="D201" s="52">
        <v>42691</v>
      </c>
      <c r="E201" s="52">
        <v>42734</v>
      </c>
      <c r="F201" s="80">
        <v>167.99</v>
      </c>
      <c r="G201" s="54" t="s">
        <v>821</v>
      </c>
      <c r="H201" s="54" t="s">
        <v>822</v>
      </c>
    </row>
    <row r="202" spans="1:8" s="55" customFormat="1" ht="20.100000000000001" customHeight="1" x14ac:dyDescent="0.2">
      <c r="A202" s="50"/>
      <c r="B202" s="50"/>
      <c r="C202" s="50"/>
      <c r="D202" s="52">
        <v>42734</v>
      </c>
      <c r="E202" s="52">
        <v>42765</v>
      </c>
      <c r="F202" s="80">
        <v>128.46</v>
      </c>
      <c r="G202" s="54" t="s">
        <v>822</v>
      </c>
      <c r="H202" s="54" t="s">
        <v>823</v>
      </c>
    </row>
    <row r="203" spans="1:8" s="55" customFormat="1" ht="20.100000000000001" customHeight="1" x14ac:dyDescent="0.2">
      <c r="A203" s="50"/>
      <c r="B203" s="50"/>
      <c r="C203" s="50"/>
      <c r="D203" s="52">
        <v>42765</v>
      </c>
      <c r="E203" s="52">
        <v>42795</v>
      </c>
      <c r="F203" s="80">
        <v>62.16</v>
      </c>
      <c r="G203" s="54" t="s">
        <v>823</v>
      </c>
      <c r="H203" s="54" t="s">
        <v>824</v>
      </c>
    </row>
    <row r="204" spans="1:8" s="55" customFormat="1" ht="20.100000000000001" customHeight="1" x14ac:dyDescent="0.2">
      <c r="A204" s="50"/>
      <c r="B204" s="50"/>
      <c r="C204" s="50"/>
      <c r="D204" s="52">
        <v>42795</v>
      </c>
      <c r="E204" s="52">
        <v>42824</v>
      </c>
      <c r="F204" s="80">
        <v>92.2</v>
      </c>
      <c r="G204" s="54" t="s">
        <v>824</v>
      </c>
      <c r="H204" s="54" t="s">
        <v>825</v>
      </c>
    </row>
    <row r="205" spans="1:8" s="55" customFormat="1" ht="20.100000000000001" customHeight="1" x14ac:dyDescent="0.2">
      <c r="A205" s="50"/>
      <c r="B205" s="50"/>
      <c r="C205" s="50"/>
      <c r="D205" s="52">
        <v>42824</v>
      </c>
      <c r="E205" s="52">
        <v>42838</v>
      </c>
      <c r="F205" s="80">
        <v>8.2899999999999991</v>
      </c>
      <c r="G205" s="54" t="s">
        <v>825</v>
      </c>
      <c r="H205" s="54" t="s">
        <v>826</v>
      </c>
    </row>
    <row r="206" spans="1:8" s="55" customFormat="1" ht="20.100000000000001" customHeight="1" x14ac:dyDescent="0.2">
      <c r="A206" s="44" t="s">
        <v>69</v>
      </c>
      <c r="B206" s="44" t="s">
        <v>827</v>
      </c>
      <c r="C206" s="44" t="s">
        <v>828</v>
      </c>
      <c r="D206" s="57"/>
      <c r="E206" s="57"/>
      <c r="F206" s="79"/>
      <c r="G206" s="59"/>
      <c r="H206" s="59"/>
    </row>
    <row r="207" spans="1:8" s="55" customFormat="1" ht="20.100000000000001" customHeight="1" x14ac:dyDescent="0.2">
      <c r="A207" s="81"/>
      <c r="B207" s="81"/>
      <c r="C207" s="81"/>
      <c r="D207" s="82">
        <v>42691</v>
      </c>
      <c r="E207" s="82">
        <v>42734</v>
      </c>
      <c r="F207" s="83">
        <v>100.58</v>
      </c>
      <c r="G207" s="84" t="s">
        <v>829</v>
      </c>
      <c r="H207" s="84" t="s">
        <v>830</v>
      </c>
    </row>
    <row r="208" spans="1:8" s="55" customFormat="1" ht="20.100000000000001" customHeight="1" x14ac:dyDescent="0.2">
      <c r="A208" s="81"/>
      <c r="B208" s="81"/>
      <c r="C208" s="81"/>
      <c r="D208" s="82">
        <v>42734</v>
      </c>
      <c r="E208" s="82">
        <v>42765</v>
      </c>
      <c r="F208" s="83">
        <v>95.31</v>
      </c>
      <c r="G208" s="84" t="s">
        <v>830</v>
      </c>
      <c r="H208" s="84" t="s">
        <v>831</v>
      </c>
    </row>
    <row r="209" spans="1:9" s="55" customFormat="1" ht="20.100000000000001" customHeight="1" x14ac:dyDescent="0.2">
      <c r="A209" s="81"/>
      <c r="B209" s="81"/>
      <c r="C209" s="81"/>
      <c r="D209" s="82">
        <v>42734</v>
      </c>
      <c r="E209" s="82">
        <v>42795</v>
      </c>
      <c r="F209" s="83">
        <v>19.68</v>
      </c>
      <c r="G209" s="84" t="s">
        <v>830</v>
      </c>
      <c r="H209" s="84" t="s">
        <v>832</v>
      </c>
      <c r="I209" s="55" t="s">
        <v>1414</v>
      </c>
    </row>
    <row r="210" spans="1:9" s="55" customFormat="1" ht="20.100000000000001" customHeight="1" x14ac:dyDescent="0.2">
      <c r="A210" s="81"/>
      <c r="B210" s="81"/>
      <c r="C210" s="81"/>
      <c r="D210" s="82">
        <v>42795</v>
      </c>
      <c r="E210" s="82">
        <v>42824</v>
      </c>
      <c r="F210" s="83">
        <v>69.41</v>
      </c>
      <c r="G210" s="84" t="s">
        <v>832</v>
      </c>
      <c r="H210" s="84" t="s">
        <v>833</v>
      </c>
    </row>
    <row r="211" spans="1:9" s="55" customFormat="1" ht="20.100000000000001" customHeight="1" x14ac:dyDescent="0.2">
      <c r="A211" s="81"/>
      <c r="B211" s="81"/>
      <c r="C211" s="81"/>
      <c r="D211" s="82">
        <v>42795</v>
      </c>
      <c r="E211" s="82">
        <v>42856</v>
      </c>
      <c r="F211" s="83">
        <v>18.64</v>
      </c>
      <c r="G211" s="84" t="s">
        <v>832</v>
      </c>
      <c r="H211" s="84" t="s">
        <v>834</v>
      </c>
      <c r="I211" s="55" t="s">
        <v>1414</v>
      </c>
    </row>
    <row r="212" spans="1:9" s="55" customFormat="1" ht="20.100000000000001" customHeight="1" x14ac:dyDescent="0.2">
      <c r="A212" s="81"/>
      <c r="B212" s="81"/>
      <c r="C212" s="81"/>
      <c r="D212" s="82">
        <v>42856</v>
      </c>
      <c r="E212" s="82">
        <v>42886</v>
      </c>
      <c r="F212" s="83">
        <v>32.11</v>
      </c>
      <c r="G212" s="84" t="s">
        <v>834</v>
      </c>
      <c r="H212" s="84" t="s">
        <v>835</v>
      </c>
    </row>
    <row r="213" spans="1:9" s="55" customFormat="1" ht="20.100000000000001" customHeight="1" x14ac:dyDescent="0.2">
      <c r="A213" s="44" t="s">
        <v>69</v>
      </c>
      <c r="B213" s="44" t="s">
        <v>175</v>
      </c>
      <c r="C213" s="44" t="s">
        <v>176</v>
      </c>
      <c r="D213" s="57"/>
      <c r="E213" s="57"/>
      <c r="F213" s="79"/>
      <c r="G213" s="59"/>
      <c r="H213" s="59"/>
    </row>
    <row r="214" spans="1:9" s="55" customFormat="1" ht="20.100000000000001" customHeight="1" x14ac:dyDescent="0.2">
      <c r="A214" s="44" t="s">
        <v>69</v>
      </c>
      <c r="B214" s="44" t="s">
        <v>836</v>
      </c>
      <c r="C214" s="44" t="s">
        <v>748</v>
      </c>
      <c r="D214" s="57"/>
      <c r="E214" s="57"/>
      <c r="F214" s="79"/>
      <c r="G214" s="59"/>
      <c r="H214" s="59"/>
    </row>
    <row r="215" spans="1:9" s="78" customFormat="1" ht="20.100000000000001" customHeight="1" x14ac:dyDescent="0.2">
      <c r="A215" s="94"/>
      <c r="B215" s="50" t="s">
        <v>836</v>
      </c>
      <c r="C215" s="50" t="s">
        <v>748</v>
      </c>
      <c r="D215" s="75">
        <v>42490</v>
      </c>
      <c r="E215" s="75">
        <v>42521</v>
      </c>
      <c r="F215" s="80">
        <v>38.33</v>
      </c>
      <c r="G215" s="77" t="s">
        <v>840</v>
      </c>
      <c r="H215" s="77" t="s">
        <v>917</v>
      </c>
      <c r="I215" s="78" t="s">
        <v>1414</v>
      </c>
    </row>
    <row r="216" spans="1:9" s="78" customFormat="1" ht="20.100000000000001" customHeight="1" x14ac:dyDescent="0.2">
      <c r="A216" s="94"/>
      <c r="B216" s="94"/>
      <c r="C216" s="94"/>
      <c r="D216" s="75">
        <v>42521</v>
      </c>
      <c r="E216" s="75">
        <v>42550</v>
      </c>
      <c r="F216" s="80">
        <v>6.21</v>
      </c>
      <c r="G216" s="77" t="s">
        <v>917</v>
      </c>
      <c r="H216" s="77" t="s">
        <v>837</v>
      </c>
    </row>
    <row r="217" spans="1:9" s="55" customFormat="1" ht="20.100000000000001" customHeight="1" x14ac:dyDescent="0.2">
      <c r="A217" s="50" t="s">
        <v>69</v>
      </c>
      <c r="B217" s="50"/>
      <c r="C217" s="50"/>
      <c r="D217" s="52">
        <v>42550</v>
      </c>
      <c r="E217" s="52">
        <v>42580</v>
      </c>
      <c r="F217" s="80">
        <v>6.21</v>
      </c>
      <c r="G217" s="54" t="s">
        <v>837</v>
      </c>
      <c r="H217" s="54" t="s">
        <v>838</v>
      </c>
    </row>
    <row r="218" spans="1:9" s="55" customFormat="1" ht="20.100000000000001" customHeight="1" x14ac:dyDescent="0.2">
      <c r="A218" s="61"/>
      <c r="B218" s="61"/>
      <c r="C218" s="61"/>
      <c r="D218" s="52">
        <v>42580</v>
      </c>
      <c r="E218" s="52">
        <v>42611</v>
      </c>
      <c r="F218" s="80">
        <v>6.21</v>
      </c>
      <c r="G218" s="54" t="s">
        <v>838</v>
      </c>
      <c r="H218" s="54" t="s">
        <v>839</v>
      </c>
      <c r="I218" s="55" t="s">
        <v>1414</v>
      </c>
    </row>
    <row r="219" spans="1:9" s="55" customFormat="1" ht="20.100000000000001" customHeight="1" x14ac:dyDescent="0.2">
      <c r="A219" s="61"/>
      <c r="B219" s="61"/>
      <c r="C219" s="61"/>
      <c r="D219" s="52">
        <v>42490</v>
      </c>
      <c r="E219" s="52">
        <v>42611</v>
      </c>
      <c r="F219" s="80">
        <v>1.03</v>
      </c>
      <c r="G219" s="54" t="s">
        <v>840</v>
      </c>
      <c r="H219" s="54" t="s">
        <v>841</v>
      </c>
      <c r="I219" s="55" t="s">
        <v>1414</v>
      </c>
    </row>
    <row r="220" spans="1:9" s="55" customFormat="1" ht="20.100000000000001" customHeight="1" x14ac:dyDescent="0.2">
      <c r="A220" s="61"/>
      <c r="B220" s="61"/>
      <c r="C220" s="61"/>
      <c r="D220" s="52">
        <v>42611</v>
      </c>
      <c r="E220" s="52">
        <v>42641</v>
      </c>
      <c r="F220" s="80">
        <v>6.21</v>
      </c>
      <c r="G220" s="54" t="s">
        <v>841</v>
      </c>
      <c r="H220" s="54" t="s">
        <v>842</v>
      </c>
    </row>
    <row r="221" spans="1:9" s="55" customFormat="1" ht="20.100000000000001" customHeight="1" x14ac:dyDescent="0.2">
      <c r="A221" s="61"/>
      <c r="B221" s="61"/>
      <c r="C221" s="61"/>
      <c r="D221" s="52">
        <v>42641</v>
      </c>
      <c r="E221" s="52">
        <v>42648</v>
      </c>
      <c r="F221" s="80">
        <v>14.49</v>
      </c>
      <c r="G221" s="54" t="s">
        <v>842</v>
      </c>
      <c r="H221" s="54" t="s">
        <v>843</v>
      </c>
    </row>
    <row r="222" spans="1:9" s="55" customFormat="1" ht="20.100000000000001" customHeight="1" x14ac:dyDescent="0.2">
      <c r="A222" s="44" t="s">
        <v>69</v>
      </c>
      <c r="B222" s="44" t="s">
        <v>844</v>
      </c>
      <c r="C222" s="44" t="s">
        <v>845</v>
      </c>
      <c r="D222" s="57"/>
      <c r="E222" s="57"/>
      <c r="F222" s="79"/>
      <c r="G222" s="59"/>
      <c r="H222" s="59"/>
    </row>
    <row r="223" spans="1:9" s="55" customFormat="1" ht="20.100000000000001" customHeight="1" x14ac:dyDescent="0.2">
      <c r="A223" s="44" t="s">
        <v>69</v>
      </c>
      <c r="B223" s="44" t="s">
        <v>846</v>
      </c>
      <c r="C223" s="44" t="s">
        <v>847</v>
      </c>
      <c r="D223" s="57"/>
      <c r="E223" s="57"/>
      <c r="F223" s="79"/>
      <c r="G223" s="59"/>
      <c r="H223" s="59"/>
    </row>
    <row r="224" spans="1:9" s="55" customFormat="1" ht="20.100000000000001" customHeight="1" x14ac:dyDescent="0.2">
      <c r="A224" s="44" t="s">
        <v>69</v>
      </c>
      <c r="B224" s="44" t="s">
        <v>848</v>
      </c>
      <c r="C224" s="44" t="s">
        <v>828</v>
      </c>
      <c r="D224" s="57"/>
      <c r="E224" s="57"/>
      <c r="F224" s="79"/>
      <c r="G224" s="59"/>
      <c r="H224" s="59"/>
    </row>
    <row r="225" spans="1:8" s="55" customFormat="1" ht="20.100000000000001" customHeight="1" x14ac:dyDescent="0.2">
      <c r="A225" s="44" t="s">
        <v>69</v>
      </c>
      <c r="B225" s="44" t="s">
        <v>849</v>
      </c>
      <c r="C225" s="44" t="s">
        <v>850</v>
      </c>
      <c r="D225" s="57"/>
      <c r="E225" s="57"/>
      <c r="F225" s="79"/>
      <c r="G225" s="59"/>
      <c r="H225" s="59"/>
    </row>
    <row r="226" spans="1:8" s="55" customFormat="1" ht="20.100000000000001" customHeight="1" x14ac:dyDescent="0.2">
      <c r="A226" s="81"/>
      <c r="B226" s="81"/>
      <c r="C226" s="81"/>
      <c r="D226" s="82">
        <v>42691</v>
      </c>
      <c r="E226" s="82">
        <v>42734</v>
      </c>
      <c r="F226" s="83">
        <v>229.17</v>
      </c>
      <c r="G226" s="84" t="s">
        <v>851</v>
      </c>
      <c r="H226" s="84" t="s">
        <v>852</v>
      </c>
    </row>
    <row r="227" spans="1:8" s="55" customFormat="1" ht="20.100000000000001" customHeight="1" x14ac:dyDescent="0.2">
      <c r="A227" s="81"/>
      <c r="B227" s="81"/>
      <c r="C227" s="81"/>
      <c r="D227" s="82">
        <v>42734</v>
      </c>
      <c r="E227" s="82">
        <v>42765</v>
      </c>
      <c r="F227" s="83">
        <v>88.06</v>
      </c>
      <c r="G227" s="84" t="s">
        <v>852</v>
      </c>
      <c r="H227" s="84" t="s">
        <v>853</v>
      </c>
    </row>
    <row r="228" spans="1:8" s="55" customFormat="1" ht="20.100000000000001" customHeight="1" x14ac:dyDescent="0.2">
      <c r="A228" s="81"/>
      <c r="B228" s="81"/>
      <c r="C228" s="81"/>
      <c r="D228" s="82">
        <v>42765</v>
      </c>
      <c r="E228" s="82">
        <v>42795</v>
      </c>
      <c r="F228" s="83">
        <v>342.91</v>
      </c>
      <c r="G228" s="84" t="s">
        <v>853</v>
      </c>
      <c r="H228" s="84" t="s">
        <v>854</v>
      </c>
    </row>
    <row r="229" spans="1:8" s="55" customFormat="1" ht="20.100000000000001" customHeight="1" x14ac:dyDescent="0.2">
      <c r="A229" s="81"/>
      <c r="B229" s="81"/>
      <c r="C229" s="81"/>
      <c r="D229" s="82">
        <v>42795</v>
      </c>
      <c r="E229" s="82">
        <v>42824</v>
      </c>
      <c r="F229" s="83">
        <v>159.54</v>
      </c>
      <c r="G229" s="84" t="s">
        <v>854</v>
      </c>
      <c r="H229" s="84" t="s">
        <v>855</v>
      </c>
    </row>
    <row r="230" spans="1:8" s="55" customFormat="1" ht="20.100000000000001" customHeight="1" x14ac:dyDescent="0.2">
      <c r="A230" s="81"/>
      <c r="B230" s="81"/>
      <c r="C230" s="81"/>
      <c r="D230" s="82">
        <v>42824</v>
      </c>
      <c r="E230" s="82">
        <v>42856</v>
      </c>
      <c r="F230" s="83">
        <v>60.08</v>
      </c>
      <c r="G230" s="84" t="s">
        <v>855</v>
      </c>
      <c r="H230" s="84" t="s">
        <v>856</v>
      </c>
    </row>
    <row r="231" spans="1:8" s="55" customFormat="1" ht="20.100000000000001" customHeight="1" x14ac:dyDescent="0.2">
      <c r="A231" s="81"/>
      <c r="B231" s="81"/>
      <c r="C231" s="81"/>
      <c r="D231" s="82">
        <v>42856</v>
      </c>
      <c r="E231" s="82">
        <v>42886</v>
      </c>
      <c r="F231" s="83">
        <v>55.94</v>
      </c>
      <c r="G231" s="84" t="s">
        <v>856</v>
      </c>
      <c r="H231" s="84" t="s">
        <v>857</v>
      </c>
    </row>
    <row r="232" spans="1:8" s="33" customFormat="1" ht="20.100000000000001" customHeight="1" x14ac:dyDescent="0.2">
      <c r="A232" s="44" t="s">
        <v>69</v>
      </c>
      <c r="B232" s="44" t="s">
        <v>858</v>
      </c>
      <c r="C232" s="44" t="s">
        <v>859</v>
      </c>
      <c r="D232" s="57"/>
      <c r="E232" s="57"/>
      <c r="F232" s="79"/>
      <c r="G232" s="59"/>
      <c r="H232" s="59"/>
    </row>
    <row r="233" spans="1:8" s="33" customFormat="1" ht="20.100000000000001" customHeight="1" x14ac:dyDescent="0.2">
      <c r="A233" s="44" t="s">
        <v>69</v>
      </c>
      <c r="B233" s="44" t="s">
        <v>860</v>
      </c>
      <c r="C233" s="44" t="s">
        <v>861</v>
      </c>
      <c r="D233" s="57"/>
      <c r="E233" s="57"/>
      <c r="F233" s="79"/>
      <c r="G233" s="59"/>
      <c r="H233" s="59"/>
    </row>
    <row r="234" spans="1:8" s="56" customFormat="1" ht="20.100000000000001" customHeight="1" x14ac:dyDescent="0.2">
      <c r="A234" s="44" t="s">
        <v>69</v>
      </c>
      <c r="B234" s="44" t="s">
        <v>862</v>
      </c>
      <c r="C234" s="44" t="s">
        <v>863</v>
      </c>
      <c r="D234" s="57"/>
      <c r="E234" s="57"/>
      <c r="F234" s="79"/>
      <c r="G234" s="59"/>
      <c r="H234" s="59"/>
    </row>
    <row r="235" spans="1:8" s="99" customFormat="1" ht="20.100000000000001" customHeight="1" x14ac:dyDescent="0.2">
      <c r="A235" s="91"/>
      <c r="B235" s="81" t="s">
        <v>862</v>
      </c>
      <c r="C235" s="81" t="s">
        <v>864</v>
      </c>
      <c r="D235" s="92">
        <v>42490</v>
      </c>
      <c r="E235" s="92">
        <v>42521</v>
      </c>
      <c r="F235" s="83">
        <v>40.4</v>
      </c>
      <c r="G235" s="93" t="s">
        <v>918</v>
      </c>
      <c r="H235" s="93" t="s">
        <v>919</v>
      </c>
    </row>
    <row r="236" spans="1:8" s="99" customFormat="1" ht="20.100000000000001" customHeight="1" x14ac:dyDescent="0.2">
      <c r="A236" s="91"/>
      <c r="B236" s="91"/>
      <c r="C236" s="91"/>
      <c r="D236" s="92">
        <v>42521</v>
      </c>
      <c r="E236" s="92">
        <v>42550</v>
      </c>
      <c r="F236" s="83">
        <v>10.36</v>
      </c>
      <c r="G236" s="93" t="s">
        <v>919</v>
      </c>
      <c r="H236" s="93" t="s">
        <v>865</v>
      </c>
    </row>
    <row r="237" spans="1:8" s="56" customFormat="1" ht="20.100000000000001" customHeight="1" x14ac:dyDescent="0.2">
      <c r="A237" s="81" t="s">
        <v>69</v>
      </c>
      <c r="B237" s="81"/>
      <c r="C237" s="81"/>
      <c r="D237" s="82">
        <v>42550</v>
      </c>
      <c r="E237" s="82">
        <v>42580</v>
      </c>
      <c r="F237" s="83">
        <v>2.0699999999999998</v>
      </c>
      <c r="G237" s="84" t="s">
        <v>865</v>
      </c>
      <c r="H237" s="84" t="s">
        <v>866</v>
      </c>
    </row>
    <row r="238" spans="1:8" ht="20.100000000000001" customHeight="1" x14ac:dyDescent="0.2">
      <c r="A238" s="81"/>
      <c r="B238" s="81"/>
      <c r="C238" s="81"/>
      <c r="D238" s="82">
        <v>42580</v>
      </c>
      <c r="E238" s="82">
        <v>42611</v>
      </c>
      <c r="F238" s="83">
        <v>5.17</v>
      </c>
      <c r="G238" s="84" t="s">
        <v>866</v>
      </c>
      <c r="H238" s="84" t="s">
        <v>867</v>
      </c>
    </row>
    <row r="239" spans="1:8" ht="20.100000000000001" customHeight="1" x14ac:dyDescent="0.2">
      <c r="A239" s="81"/>
      <c r="B239" s="81"/>
      <c r="C239" s="81"/>
      <c r="D239" s="82">
        <v>42611</v>
      </c>
      <c r="E239" s="82">
        <v>42641</v>
      </c>
      <c r="F239" s="83">
        <v>2.0699999999999998</v>
      </c>
      <c r="G239" s="84" t="s">
        <v>867</v>
      </c>
      <c r="H239" s="84" t="s">
        <v>868</v>
      </c>
    </row>
    <row r="240" spans="1:8" ht="20.100000000000001" customHeight="1" x14ac:dyDescent="0.2">
      <c r="A240" s="81"/>
      <c r="B240" s="81"/>
      <c r="C240" s="81"/>
      <c r="D240" s="82">
        <v>42641</v>
      </c>
      <c r="E240" s="82">
        <v>42671</v>
      </c>
      <c r="F240" s="83">
        <v>26.91</v>
      </c>
      <c r="G240" s="84" t="s">
        <v>868</v>
      </c>
      <c r="H240" s="84" t="s">
        <v>869</v>
      </c>
    </row>
    <row r="241" spans="1:8" ht="20.100000000000001" customHeight="1" x14ac:dyDescent="0.2">
      <c r="A241" s="81"/>
      <c r="B241" s="81"/>
      <c r="C241" s="81"/>
      <c r="D241" s="82">
        <v>42671</v>
      </c>
      <c r="E241" s="82">
        <v>42704</v>
      </c>
      <c r="F241" s="83">
        <v>108.78</v>
      </c>
      <c r="G241" s="84" t="s">
        <v>869</v>
      </c>
      <c r="H241" s="84" t="s">
        <v>870</v>
      </c>
    </row>
    <row r="242" spans="1:8" ht="20.100000000000001" customHeight="1" x14ac:dyDescent="0.2">
      <c r="A242" s="81"/>
      <c r="B242" s="81"/>
      <c r="C242" s="81"/>
      <c r="D242" s="82">
        <v>42704</v>
      </c>
      <c r="E242" s="82">
        <v>42734</v>
      </c>
      <c r="F242" s="83">
        <v>324.58</v>
      </c>
      <c r="G242" s="84" t="s">
        <v>870</v>
      </c>
      <c r="H242" s="84" t="s">
        <v>871</v>
      </c>
    </row>
    <row r="243" spans="1:8" ht="20.100000000000001" customHeight="1" x14ac:dyDescent="0.2">
      <c r="A243" s="81"/>
      <c r="B243" s="81"/>
      <c r="C243" s="81"/>
      <c r="D243" s="82">
        <v>42734</v>
      </c>
      <c r="E243" s="82">
        <v>42765</v>
      </c>
      <c r="F243" s="83">
        <v>281.79000000000002</v>
      </c>
      <c r="G243" s="84" t="s">
        <v>871</v>
      </c>
      <c r="H243" s="84" t="s">
        <v>872</v>
      </c>
    </row>
    <row r="244" spans="1:8" ht="20.100000000000001" customHeight="1" x14ac:dyDescent="0.2">
      <c r="A244" s="81"/>
      <c r="B244" s="81"/>
      <c r="C244" s="81"/>
      <c r="D244" s="82">
        <v>42765</v>
      </c>
      <c r="E244" s="82">
        <v>42795</v>
      </c>
      <c r="F244" s="83">
        <v>219.63</v>
      </c>
      <c r="G244" s="84" t="s">
        <v>872</v>
      </c>
      <c r="H244" s="84" t="s">
        <v>873</v>
      </c>
    </row>
    <row r="245" spans="1:8" ht="20.100000000000001" customHeight="1" x14ac:dyDescent="0.2">
      <c r="A245" s="81"/>
      <c r="B245" s="81"/>
      <c r="C245" s="81"/>
      <c r="D245" s="82">
        <v>42795</v>
      </c>
      <c r="E245" s="82">
        <v>42824</v>
      </c>
      <c r="F245" s="83">
        <v>186.48</v>
      </c>
      <c r="G245" s="84" t="s">
        <v>873</v>
      </c>
      <c r="H245" s="84" t="s">
        <v>874</v>
      </c>
    </row>
    <row r="246" spans="1:8" ht="20.100000000000001" customHeight="1" x14ac:dyDescent="0.2">
      <c r="A246" s="81"/>
      <c r="B246" s="81"/>
      <c r="C246" s="81"/>
      <c r="D246" s="82">
        <v>42824</v>
      </c>
      <c r="E246" s="82">
        <v>42856</v>
      </c>
      <c r="F246" s="83">
        <v>108.78</v>
      </c>
      <c r="G246" s="84" t="s">
        <v>874</v>
      </c>
      <c r="H246" s="84" t="s">
        <v>875</v>
      </c>
    </row>
    <row r="247" spans="1:8" ht="20.100000000000001" customHeight="1" x14ac:dyDescent="0.2">
      <c r="A247" s="81"/>
      <c r="B247" s="81"/>
      <c r="C247" s="81"/>
      <c r="D247" s="82">
        <v>42856</v>
      </c>
      <c r="E247" s="82">
        <v>42886</v>
      </c>
      <c r="F247" s="83">
        <v>45.58</v>
      </c>
      <c r="G247" s="84" t="s">
        <v>875</v>
      </c>
      <c r="H247" s="84" t="s">
        <v>876</v>
      </c>
    </row>
    <row r="248" spans="1:8" s="56" customFormat="1" ht="20.100000000000001" customHeight="1" x14ac:dyDescent="0.2">
      <c r="A248" s="44" t="s">
        <v>69</v>
      </c>
      <c r="B248" s="44" t="s">
        <v>877</v>
      </c>
      <c r="C248" s="44" t="s">
        <v>878</v>
      </c>
      <c r="D248" s="57"/>
      <c r="E248" s="57"/>
      <c r="F248" s="79"/>
      <c r="G248" s="59"/>
      <c r="H248" s="59"/>
    </row>
    <row r="249" spans="1:8" ht="20.100000000000001" customHeight="1" x14ac:dyDescent="0.2">
      <c r="A249" s="81"/>
      <c r="B249" s="81"/>
      <c r="C249" s="81"/>
      <c r="D249" s="82">
        <v>42696</v>
      </c>
      <c r="E249" s="82">
        <v>42734</v>
      </c>
      <c r="F249" s="83">
        <v>82.96</v>
      </c>
      <c r="G249" s="84" t="s">
        <v>879</v>
      </c>
      <c r="H249" s="84" t="s">
        <v>880</v>
      </c>
    </row>
    <row r="250" spans="1:8" ht="20.100000000000001" customHeight="1" x14ac:dyDescent="0.2">
      <c r="A250" s="81"/>
      <c r="B250" s="81"/>
      <c r="C250" s="81"/>
      <c r="D250" s="82">
        <v>42734</v>
      </c>
      <c r="E250" s="82">
        <v>42765</v>
      </c>
      <c r="F250" s="83">
        <v>103.6</v>
      </c>
      <c r="G250" s="84" t="s">
        <v>880</v>
      </c>
      <c r="H250" s="84" t="s">
        <v>881</v>
      </c>
    </row>
    <row r="251" spans="1:8" ht="20.100000000000001" customHeight="1" x14ac:dyDescent="0.2">
      <c r="A251" s="81"/>
      <c r="B251" s="81"/>
      <c r="C251" s="81"/>
      <c r="D251" s="82">
        <v>42765</v>
      </c>
      <c r="E251" s="82">
        <v>42795</v>
      </c>
      <c r="F251" s="83">
        <v>50.76</v>
      </c>
      <c r="G251" s="84" t="s">
        <v>881</v>
      </c>
      <c r="H251" s="84" t="s">
        <v>882</v>
      </c>
    </row>
    <row r="252" spans="1:8" ht="20.100000000000001" customHeight="1" x14ac:dyDescent="0.2">
      <c r="A252" s="81"/>
      <c r="B252" s="81"/>
      <c r="C252" s="81"/>
      <c r="D252" s="82">
        <v>42795</v>
      </c>
      <c r="E252" s="82">
        <v>42824</v>
      </c>
      <c r="F252" s="83">
        <v>71.48</v>
      </c>
      <c r="G252" s="84" t="s">
        <v>882</v>
      </c>
      <c r="H252" s="84" t="s">
        <v>883</v>
      </c>
    </row>
    <row r="253" spans="1:8" ht="20.100000000000001" customHeight="1" x14ac:dyDescent="0.2">
      <c r="A253" s="81"/>
      <c r="B253" s="81"/>
      <c r="C253" s="81"/>
      <c r="D253" s="82">
        <v>42824</v>
      </c>
      <c r="E253" s="82">
        <v>42856</v>
      </c>
      <c r="F253" s="83">
        <v>27.97</v>
      </c>
      <c r="G253" s="84" t="s">
        <v>883</v>
      </c>
      <c r="H253" s="84" t="s">
        <v>884</v>
      </c>
    </row>
    <row r="254" spans="1:8" ht="20.100000000000001" customHeight="1" x14ac:dyDescent="0.2">
      <c r="A254" s="81"/>
      <c r="B254" s="81"/>
      <c r="C254" s="81"/>
      <c r="D254" s="82">
        <v>42856</v>
      </c>
      <c r="E254" s="82">
        <v>42886</v>
      </c>
      <c r="F254" s="83">
        <v>19.68</v>
      </c>
      <c r="G254" s="84" t="s">
        <v>884</v>
      </c>
      <c r="H254" s="84" t="s">
        <v>885</v>
      </c>
    </row>
    <row r="255" spans="1:8" ht="20.100000000000001" customHeight="1" x14ac:dyDescent="0.2">
      <c r="A255" s="44" t="s">
        <v>69</v>
      </c>
      <c r="B255" s="44" t="s">
        <v>886</v>
      </c>
      <c r="C255" s="44" t="s">
        <v>887</v>
      </c>
      <c r="D255" s="57"/>
      <c r="E255" s="57"/>
      <c r="F255" s="79"/>
      <c r="G255" s="59"/>
      <c r="H255" s="59"/>
    </row>
    <row r="256" spans="1:8" ht="20.100000000000001" customHeight="1" x14ac:dyDescent="0.2">
      <c r="A256" s="44" t="s">
        <v>69</v>
      </c>
      <c r="B256" s="44" t="s">
        <v>888</v>
      </c>
      <c r="C256" s="44" t="s">
        <v>889</v>
      </c>
      <c r="D256" s="57"/>
      <c r="E256" s="57"/>
      <c r="F256" s="79"/>
      <c r="G256" s="59"/>
      <c r="H256" s="59"/>
    </row>
    <row r="257" spans="1:8" ht="20.100000000000001" customHeight="1" x14ac:dyDescent="0.2">
      <c r="A257" s="44" t="s">
        <v>69</v>
      </c>
      <c r="B257" s="44" t="s">
        <v>890</v>
      </c>
      <c r="C257" s="44" t="s">
        <v>891</v>
      </c>
      <c r="D257" s="57"/>
      <c r="E257" s="57"/>
      <c r="F257" s="79"/>
      <c r="G257" s="59"/>
      <c r="H257" s="59"/>
    </row>
    <row r="258" spans="1:8" s="56" customFormat="1" ht="20.100000000000001" customHeight="1" x14ac:dyDescent="0.2">
      <c r="A258" s="50"/>
      <c r="B258" s="50"/>
      <c r="C258" s="50"/>
      <c r="D258" s="52">
        <v>42717</v>
      </c>
      <c r="E258" s="52">
        <v>42734</v>
      </c>
      <c r="F258" s="80">
        <v>83.99</v>
      </c>
      <c r="G258" s="54" t="s">
        <v>892</v>
      </c>
      <c r="H258" s="54" t="s">
        <v>893</v>
      </c>
    </row>
    <row r="259" spans="1:8" s="56" customFormat="1" ht="20.100000000000001" customHeight="1" x14ac:dyDescent="0.2">
      <c r="A259" s="50"/>
      <c r="B259" s="50"/>
      <c r="C259" s="50"/>
      <c r="D259" s="52">
        <v>42734</v>
      </c>
      <c r="E259" s="52">
        <v>42765</v>
      </c>
      <c r="F259" s="80">
        <v>128.46</v>
      </c>
      <c r="G259" s="54" t="s">
        <v>893</v>
      </c>
      <c r="H259" s="54" t="s">
        <v>894</v>
      </c>
    </row>
    <row r="260" spans="1:8" s="56" customFormat="1" ht="20.100000000000001" customHeight="1" x14ac:dyDescent="0.2">
      <c r="A260" s="50"/>
      <c r="B260" s="50"/>
      <c r="C260" s="50"/>
      <c r="D260" s="52">
        <v>42765</v>
      </c>
      <c r="E260" s="52">
        <v>42795</v>
      </c>
      <c r="F260" s="80">
        <v>39.36</v>
      </c>
      <c r="G260" s="54" t="s">
        <v>894</v>
      </c>
      <c r="H260" s="54" t="s">
        <v>895</v>
      </c>
    </row>
    <row r="261" spans="1:8" s="56" customFormat="1" ht="20.100000000000001" customHeight="1" x14ac:dyDescent="0.2">
      <c r="A261" s="50"/>
      <c r="B261" s="50"/>
      <c r="C261" s="50"/>
      <c r="D261" s="52">
        <v>42795</v>
      </c>
      <c r="E261" s="52">
        <v>42824</v>
      </c>
      <c r="F261" s="80">
        <v>92.2</v>
      </c>
      <c r="G261" s="54" t="s">
        <v>895</v>
      </c>
      <c r="H261" s="54" t="s">
        <v>896</v>
      </c>
    </row>
    <row r="262" spans="1:8" s="56" customFormat="1" ht="20.100000000000001" customHeight="1" x14ac:dyDescent="0.2">
      <c r="A262" s="50"/>
      <c r="B262" s="50"/>
      <c r="C262" s="50"/>
      <c r="D262" s="52">
        <v>42824</v>
      </c>
      <c r="E262" s="52">
        <v>42856</v>
      </c>
      <c r="F262" s="80">
        <v>11.39</v>
      </c>
      <c r="G262" s="54" t="s">
        <v>896</v>
      </c>
      <c r="H262" s="54" t="s">
        <v>897</v>
      </c>
    </row>
    <row r="263" spans="1:8" s="56" customFormat="1" ht="20.100000000000001" customHeight="1" x14ac:dyDescent="0.2">
      <c r="A263" s="50"/>
      <c r="B263" s="50"/>
      <c r="C263" s="50"/>
      <c r="D263" s="52">
        <v>42856</v>
      </c>
      <c r="E263" s="52">
        <v>42886</v>
      </c>
      <c r="F263" s="80">
        <v>39.36</v>
      </c>
      <c r="G263" s="54" t="s">
        <v>897</v>
      </c>
      <c r="H263" s="54" t="s">
        <v>898</v>
      </c>
    </row>
    <row r="264" spans="1:8" s="56" customFormat="1" ht="20.100000000000001" customHeight="1" x14ac:dyDescent="0.2">
      <c r="A264" s="44" t="s">
        <v>69</v>
      </c>
      <c r="B264" s="44" t="s">
        <v>899</v>
      </c>
      <c r="C264" s="44" t="s">
        <v>714</v>
      </c>
      <c r="D264" s="57"/>
      <c r="E264" s="57"/>
      <c r="F264" s="79"/>
      <c r="G264" s="59"/>
      <c r="H264" s="59"/>
    </row>
    <row r="265" spans="1:8" ht="20.100000000000001" customHeight="1" x14ac:dyDescent="0.2">
      <c r="A265" s="44" t="s">
        <v>69</v>
      </c>
      <c r="B265" s="44" t="s">
        <v>900</v>
      </c>
      <c r="C265" s="44" t="s">
        <v>901</v>
      </c>
      <c r="D265" s="57"/>
      <c r="E265" s="57"/>
      <c r="F265" s="79"/>
      <c r="G265" s="59"/>
      <c r="H265" s="59"/>
    </row>
    <row r="266" spans="1:8" ht="20.100000000000001" customHeight="1" x14ac:dyDescent="0.2">
      <c r="A266" s="44" t="s">
        <v>69</v>
      </c>
      <c r="B266" s="44" t="s">
        <v>902</v>
      </c>
      <c r="C266" s="44" t="s">
        <v>859</v>
      </c>
      <c r="D266" s="57"/>
      <c r="E266" s="57"/>
      <c r="F266" s="79"/>
      <c r="G266" s="59"/>
      <c r="H266" s="59"/>
    </row>
    <row r="267" spans="1:8" s="56" customFormat="1" ht="20.100000000000001" customHeight="1" x14ac:dyDescent="0.2">
      <c r="A267" s="44" t="s">
        <v>69</v>
      </c>
      <c r="B267" s="44" t="s">
        <v>903</v>
      </c>
      <c r="C267" s="44" t="s">
        <v>904</v>
      </c>
      <c r="D267" s="57"/>
      <c r="E267" s="57"/>
      <c r="F267" s="79"/>
      <c r="G267" s="59"/>
      <c r="H267" s="59"/>
    </row>
    <row r="268" spans="1:8" ht="20.100000000000001" customHeight="1" x14ac:dyDescent="0.2">
      <c r="A268" s="44"/>
      <c r="B268" s="44" t="s">
        <v>905</v>
      </c>
      <c r="C268" s="44" t="s">
        <v>906</v>
      </c>
      <c r="D268" s="57"/>
      <c r="E268" s="57"/>
      <c r="F268" s="79"/>
      <c r="G268" s="59"/>
      <c r="H268" s="59"/>
    </row>
    <row r="269" spans="1:8" s="56" customFormat="1" ht="20.100000000000001" customHeight="1" x14ac:dyDescent="0.2">
      <c r="A269" s="50"/>
      <c r="B269" s="50"/>
      <c r="C269" s="50"/>
      <c r="D269" s="52">
        <v>42691</v>
      </c>
      <c r="E269" s="52">
        <v>42734</v>
      </c>
      <c r="F269" s="80">
        <v>138.94999999999999</v>
      </c>
      <c r="G269" s="54" t="s">
        <v>907</v>
      </c>
      <c r="H269" s="54" t="s">
        <v>908</v>
      </c>
    </row>
    <row r="270" spans="1:8" s="56" customFormat="1" ht="20.100000000000001" customHeight="1" x14ac:dyDescent="0.2">
      <c r="A270" s="50"/>
      <c r="B270" s="50"/>
      <c r="C270" s="50"/>
      <c r="D270" s="52">
        <v>42734</v>
      </c>
      <c r="E270" s="52">
        <v>42747</v>
      </c>
      <c r="F270" s="80">
        <v>44.54</v>
      </c>
      <c r="G270" s="54" t="s">
        <v>908</v>
      </c>
      <c r="H270" s="54" t="s">
        <v>909</v>
      </c>
    </row>
    <row r="271" spans="1:8" s="56" customFormat="1" ht="20.100000000000001" customHeight="1" x14ac:dyDescent="0.2">
      <c r="A271" s="50"/>
      <c r="B271" s="50"/>
      <c r="C271" s="50"/>
      <c r="D271" s="52"/>
      <c r="E271" s="52"/>
      <c r="F271" s="80"/>
      <c r="G271" s="54"/>
      <c r="H271" s="54"/>
    </row>
    <row r="273" spans="6:6" ht="20.100000000000001" customHeight="1" x14ac:dyDescent="0.2">
      <c r="F273" s="90">
        <f>SUM(F6:F271)</f>
        <v>12537.399999999994</v>
      </c>
    </row>
  </sheetData>
  <mergeCells count="4">
    <mergeCell ref="A1:H1"/>
    <mergeCell ref="A2:H2"/>
    <mergeCell ref="F3:H3"/>
    <mergeCell ref="G4:H4"/>
  </mergeCells>
  <pageMargins left="0.75" right="0.75" top="1" bottom="1" header="0.5" footer="0.5"/>
  <pageSetup scale="3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71"/>
  <sheetViews>
    <sheetView topLeftCell="B1" zoomScaleNormal="100" workbookViewId="0">
      <pane xSplit="7" ySplit="5" topLeftCell="I66" activePane="bottomRight" state="frozen"/>
      <selection activeCell="B1" sqref="B1"/>
      <selection pane="topRight" activeCell="K1" sqref="K1"/>
      <selection pane="bottomLeft" activeCell="B6" sqref="B6"/>
      <selection pane="bottomRight" activeCell="I4" sqref="I4:K5"/>
    </sheetView>
  </sheetViews>
  <sheetFormatPr defaultRowHeight="20.100000000000001" customHeight="1" x14ac:dyDescent="0.2"/>
  <cols>
    <col min="1" max="1" width="22.28515625" style="62" bestFit="1" customWidth="1"/>
    <col min="2" max="2" width="25.85546875" style="62" bestFit="1" customWidth="1"/>
    <col min="3" max="3" width="39.85546875" style="62" bestFit="1" customWidth="1"/>
    <col min="4" max="4" width="14.85546875" style="63" customWidth="1"/>
    <col min="5" max="5" width="14.85546875" style="63" bestFit="1" customWidth="1"/>
    <col min="6" max="6" width="10.85546875" style="64" bestFit="1" customWidth="1"/>
    <col min="7" max="7" width="15.42578125" style="65" bestFit="1" customWidth="1"/>
    <col min="8" max="8" width="12.28515625" style="65" customWidth="1"/>
    <col min="9" max="253" width="9.140625" style="62"/>
    <col min="254" max="254" width="22.28515625" style="62" bestFit="1" customWidth="1"/>
    <col min="255" max="255" width="25.85546875" style="62" bestFit="1" customWidth="1"/>
    <col min="256" max="256" width="39.85546875" style="62" bestFit="1" customWidth="1"/>
    <col min="257" max="257" width="14.85546875" style="62" customWidth="1"/>
    <col min="258" max="258" width="14.85546875" style="62" bestFit="1" customWidth="1"/>
    <col min="259" max="259" width="10.85546875" style="62" bestFit="1" customWidth="1"/>
    <col min="260" max="260" width="15.42578125" style="62" bestFit="1" customWidth="1"/>
    <col min="261" max="261" width="12.28515625" style="62" customWidth="1"/>
    <col min="262" max="262" width="13.5703125" style="62" bestFit="1" customWidth="1"/>
    <col min="263" max="263" width="12.28515625" style="62" customWidth="1"/>
    <col min="264" max="264" width="9.42578125" style="62" bestFit="1" customWidth="1"/>
    <col min="265" max="509" width="9.140625" style="62"/>
    <col min="510" max="510" width="22.28515625" style="62" bestFit="1" customWidth="1"/>
    <col min="511" max="511" width="25.85546875" style="62" bestFit="1" customWidth="1"/>
    <col min="512" max="512" width="39.85546875" style="62" bestFit="1" customWidth="1"/>
    <col min="513" max="513" width="14.85546875" style="62" customWidth="1"/>
    <col min="514" max="514" width="14.85546875" style="62" bestFit="1" customWidth="1"/>
    <col min="515" max="515" width="10.85546875" style="62" bestFit="1" customWidth="1"/>
    <col min="516" max="516" width="15.42578125" style="62" bestFit="1" customWidth="1"/>
    <col min="517" max="517" width="12.28515625" style="62" customWidth="1"/>
    <col min="518" max="518" width="13.5703125" style="62" bestFit="1" customWidth="1"/>
    <col min="519" max="519" width="12.28515625" style="62" customWidth="1"/>
    <col min="520" max="520" width="9.42578125" style="62" bestFit="1" customWidth="1"/>
    <col min="521" max="765" width="9.140625" style="62"/>
    <col min="766" max="766" width="22.28515625" style="62" bestFit="1" customWidth="1"/>
    <col min="767" max="767" width="25.85546875" style="62" bestFit="1" customWidth="1"/>
    <col min="768" max="768" width="39.85546875" style="62" bestFit="1" customWidth="1"/>
    <col min="769" max="769" width="14.85546875" style="62" customWidth="1"/>
    <col min="770" max="770" width="14.85546875" style="62" bestFit="1" customWidth="1"/>
    <col min="771" max="771" width="10.85546875" style="62" bestFit="1" customWidth="1"/>
    <col min="772" max="772" width="15.42578125" style="62" bestFit="1" customWidth="1"/>
    <col min="773" max="773" width="12.28515625" style="62" customWidth="1"/>
    <col min="774" max="774" width="13.5703125" style="62" bestFit="1" customWidth="1"/>
    <col min="775" max="775" width="12.28515625" style="62" customWidth="1"/>
    <col min="776" max="776" width="9.42578125" style="62" bestFit="1" customWidth="1"/>
    <col min="777" max="1021" width="9.140625" style="62"/>
    <col min="1022" max="1022" width="22.28515625" style="62" bestFit="1" customWidth="1"/>
    <col min="1023" max="1023" width="25.85546875" style="62" bestFit="1" customWidth="1"/>
    <col min="1024" max="1024" width="39.85546875" style="62" bestFit="1" customWidth="1"/>
    <col min="1025" max="1025" width="14.85546875" style="62" customWidth="1"/>
    <col min="1026" max="1026" width="14.85546875" style="62" bestFit="1" customWidth="1"/>
    <col min="1027" max="1027" width="10.85546875" style="62" bestFit="1" customWidth="1"/>
    <col min="1028" max="1028" width="15.42578125" style="62" bestFit="1" customWidth="1"/>
    <col min="1029" max="1029" width="12.28515625" style="62" customWidth="1"/>
    <col min="1030" max="1030" width="13.5703125" style="62" bestFit="1" customWidth="1"/>
    <col min="1031" max="1031" width="12.28515625" style="62" customWidth="1"/>
    <col min="1032" max="1032" width="9.42578125" style="62" bestFit="1" customWidth="1"/>
    <col min="1033" max="1277" width="9.140625" style="62"/>
    <col min="1278" max="1278" width="22.28515625" style="62" bestFit="1" customWidth="1"/>
    <col min="1279" max="1279" width="25.85546875" style="62" bestFit="1" customWidth="1"/>
    <col min="1280" max="1280" width="39.85546875" style="62" bestFit="1" customWidth="1"/>
    <col min="1281" max="1281" width="14.85546875" style="62" customWidth="1"/>
    <col min="1282" max="1282" width="14.85546875" style="62" bestFit="1" customWidth="1"/>
    <col min="1283" max="1283" width="10.85546875" style="62" bestFit="1" customWidth="1"/>
    <col min="1284" max="1284" width="15.42578125" style="62" bestFit="1" customWidth="1"/>
    <col min="1285" max="1285" width="12.28515625" style="62" customWidth="1"/>
    <col min="1286" max="1286" width="13.5703125" style="62" bestFit="1" customWidth="1"/>
    <col min="1287" max="1287" width="12.28515625" style="62" customWidth="1"/>
    <col min="1288" max="1288" width="9.42578125" style="62" bestFit="1" customWidth="1"/>
    <col min="1289" max="1533" width="9.140625" style="62"/>
    <col min="1534" max="1534" width="22.28515625" style="62" bestFit="1" customWidth="1"/>
    <col min="1535" max="1535" width="25.85546875" style="62" bestFit="1" customWidth="1"/>
    <col min="1536" max="1536" width="39.85546875" style="62" bestFit="1" customWidth="1"/>
    <col min="1537" max="1537" width="14.85546875" style="62" customWidth="1"/>
    <col min="1538" max="1538" width="14.85546875" style="62" bestFit="1" customWidth="1"/>
    <col min="1539" max="1539" width="10.85546875" style="62" bestFit="1" customWidth="1"/>
    <col min="1540" max="1540" width="15.42578125" style="62" bestFit="1" customWidth="1"/>
    <col min="1541" max="1541" width="12.28515625" style="62" customWidth="1"/>
    <col min="1542" max="1542" width="13.5703125" style="62" bestFit="1" customWidth="1"/>
    <col min="1543" max="1543" width="12.28515625" style="62" customWidth="1"/>
    <col min="1544" max="1544" width="9.42578125" style="62" bestFit="1" customWidth="1"/>
    <col min="1545" max="1789" width="9.140625" style="62"/>
    <col min="1790" max="1790" width="22.28515625" style="62" bestFit="1" customWidth="1"/>
    <col min="1791" max="1791" width="25.85546875" style="62" bestFit="1" customWidth="1"/>
    <col min="1792" max="1792" width="39.85546875" style="62" bestFit="1" customWidth="1"/>
    <col min="1793" max="1793" width="14.85546875" style="62" customWidth="1"/>
    <col min="1794" max="1794" width="14.85546875" style="62" bestFit="1" customWidth="1"/>
    <col min="1795" max="1795" width="10.85546875" style="62" bestFit="1" customWidth="1"/>
    <col min="1796" max="1796" width="15.42578125" style="62" bestFit="1" customWidth="1"/>
    <col min="1797" max="1797" width="12.28515625" style="62" customWidth="1"/>
    <col min="1798" max="1798" width="13.5703125" style="62" bestFit="1" customWidth="1"/>
    <col min="1799" max="1799" width="12.28515625" style="62" customWidth="1"/>
    <col min="1800" max="1800" width="9.42578125" style="62" bestFit="1" customWidth="1"/>
    <col min="1801" max="2045" width="9.140625" style="62"/>
    <col min="2046" max="2046" width="22.28515625" style="62" bestFit="1" customWidth="1"/>
    <col min="2047" max="2047" width="25.85546875" style="62" bestFit="1" customWidth="1"/>
    <col min="2048" max="2048" width="39.85546875" style="62" bestFit="1" customWidth="1"/>
    <col min="2049" max="2049" width="14.85546875" style="62" customWidth="1"/>
    <col min="2050" max="2050" width="14.85546875" style="62" bestFit="1" customWidth="1"/>
    <col min="2051" max="2051" width="10.85546875" style="62" bestFit="1" customWidth="1"/>
    <col min="2052" max="2052" width="15.42578125" style="62" bestFit="1" customWidth="1"/>
    <col min="2053" max="2053" width="12.28515625" style="62" customWidth="1"/>
    <col min="2054" max="2054" width="13.5703125" style="62" bestFit="1" customWidth="1"/>
    <col min="2055" max="2055" width="12.28515625" style="62" customWidth="1"/>
    <col min="2056" max="2056" width="9.42578125" style="62" bestFit="1" customWidth="1"/>
    <col min="2057" max="2301" width="9.140625" style="62"/>
    <col min="2302" max="2302" width="22.28515625" style="62" bestFit="1" customWidth="1"/>
    <col min="2303" max="2303" width="25.85546875" style="62" bestFit="1" customWidth="1"/>
    <col min="2304" max="2304" width="39.85546875" style="62" bestFit="1" customWidth="1"/>
    <col min="2305" max="2305" width="14.85546875" style="62" customWidth="1"/>
    <col min="2306" max="2306" width="14.85546875" style="62" bestFit="1" customWidth="1"/>
    <col min="2307" max="2307" width="10.85546875" style="62" bestFit="1" customWidth="1"/>
    <col min="2308" max="2308" width="15.42578125" style="62" bestFit="1" customWidth="1"/>
    <col min="2309" max="2309" width="12.28515625" style="62" customWidth="1"/>
    <col min="2310" max="2310" width="13.5703125" style="62" bestFit="1" customWidth="1"/>
    <col min="2311" max="2311" width="12.28515625" style="62" customWidth="1"/>
    <col min="2312" max="2312" width="9.42578125" style="62" bestFit="1" customWidth="1"/>
    <col min="2313" max="2557" width="9.140625" style="62"/>
    <col min="2558" max="2558" width="22.28515625" style="62" bestFit="1" customWidth="1"/>
    <col min="2559" max="2559" width="25.85546875" style="62" bestFit="1" customWidth="1"/>
    <col min="2560" max="2560" width="39.85546875" style="62" bestFit="1" customWidth="1"/>
    <col min="2561" max="2561" width="14.85546875" style="62" customWidth="1"/>
    <col min="2562" max="2562" width="14.85546875" style="62" bestFit="1" customWidth="1"/>
    <col min="2563" max="2563" width="10.85546875" style="62" bestFit="1" customWidth="1"/>
    <col min="2564" max="2564" width="15.42578125" style="62" bestFit="1" customWidth="1"/>
    <col min="2565" max="2565" width="12.28515625" style="62" customWidth="1"/>
    <col min="2566" max="2566" width="13.5703125" style="62" bestFit="1" customWidth="1"/>
    <col min="2567" max="2567" width="12.28515625" style="62" customWidth="1"/>
    <col min="2568" max="2568" width="9.42578125" style="62" bestFit="1" customWidth="1"/>
    <col min="2569" max="2813" width="9.140625" style="62"/>
    <col min="2814" max="2814" width="22.28515625" style="62" bestFit="1" customWidth="1"/>
    <col min="2815" max="2815" width="25.85546875" style="62" bestFit="1" customWidth="1"/>
    <col min="2816" max="2816" width="39.85546875" style="62" bestFit="1" customWidth="1"/>
    <col min="2817" max="2817" width="14.85546875" style="62" customWidth="1"/>
    <col min="2818" max="2818" width="14.85546875" style="62" bestFit="1" customWidth="1"/>
    <col min="2819" max="2819" width="10.85546875" style="62" bestFit="1" customWidth="1"/>
    <col min="2820" max="2820" width="15.42578125" style="62" bestFit="1" customWidth="1"/>
    <col min="2821" max="2821" width="12.28515625" style="62" customWidth="1"/>
    <col min="2822" max="2822" width="13.5703125" style="62" bestFit="1" customWidth="1"/>
    <col min="2823" max="2823" width="12.28515625" style="62" customWidth="1"/>
    <col min="2824" max="2824" width="9.42578125" style="62" bestFit="1" customWidth="1"/>
    <col min="2825" max="3069" width="9.140625" style="62"/>
    <col min="3070" max="3070" width="22.28515625" style="62" bestFit="1" customWidth="1"/>
    <col min="3071" max="3071" width="25.85546875" style="62" bestFit="1" customWidth="1"/>
    <col min="3072" max="3072" width="39.85546875" style="62" bestFit="1" customWidth="1"/>
    <col min="3073" max="3073" width="14.85546875" style="62" customWidth="1"/>
    <col min="3074" max="3074" width="14.85546875" style="62" bestFit="1" customWidth="1"/>
    <col min="3075" max="3075" width="10.85546875" style="62" bestFit="1" customWidth="1"/>
    <col min="3076" max="3076" width="15.42578125" style="62" bestFit="1" customWidth="1"/>
    <col min="3077" max="3077" width="12.28515625" style="62" customWidth="1"/>
    <col min="3078" max="3078" width="13.5703125" style="62" bestFit="1" customWidth="1"/>
    <col min="3079" max="3079" width="12.28515625" style="62" customWidth="1"/>
    <col min="3080" max="3080" width="9.42578125" style="62" bestFit="1" customWidth="1"/>
    <col min="3081" max="3325" width="9.140625" style="62"/>
    <col min="3326" max="3326" width="22.28515625" style="62" bestFit="1" customWidth="1"/>
    <col min="3327" max="3327" width="25.85546875" style="62" bestFit="1" customWidth="1"/>
    <col min="3328" max="3328" width="39.85546875" style="62" bestFit="1" customWidth="1"/>
    <col min="3329" max="3329" width="14.85546875" style="62" customWidth="1"/>
    <col min="3330" max="3330" width="14.85546875" style="62" bestFit="1" customWidth="1"/>
    <col min="3331" max="3331" width="10.85546875" style="62" bestFit="1" customWidth="1"/>
    <col min="3332" max="3332" width="15.42578125" style="62" bestFit="1" customWidth="1"/>
    <col min="3333" max="3333" width="12.28515625" style="62" customWidth="1"/>
    <col min="3334" max="3334" width="13.5703125" style="62" bestFit="1" customWidth="1"/>
    <col min="3335" max="3335" width="12.28515625" style="62" customWidth="1"/>
    <col min="3336" max="3336" width="9.42578125" style="62" bestFit="1" customWidth="1"/>
    <col min="3337" max="3581" width="9.140625" style="62"/>
    <col min="3582" max="3582" width="22.28515625" style="62" bestFit="1" customWidth="1"/>
    <col min="3583" max="3583" width="25.85546875" style="62" bestFit="1" customWidth="1"/>
    <col min="3584" max="3584" width="39.85546875" style="62" bestFit="1" customWidth="1"/>
    <col min="3585" max="3585" width="14.85546875" style="62" customWidth="1"/>
    <col min="3586" max="3586" width="14.85546875" style="62" bestFit="1" customWidth="1"/>
    <col min="3587" max="3587" width="10.85546875" style="62" bestFit="1" customWidth="1"/>
    <col min="3588" max="3588" width="15.42578125" style="62" bestFit="1" customWidth="1"/>
    <col min="3589" max="3589" width="12.28515625" style="62" customWidth="1"/>
    <col min="3590" max="3590" width="13.5703125" style="62" bestFit="1" customWidth="1"/>
    <col min="3591" max="3591" width="12.28515625" style="62" customWidth="1"/>
    <col min="3592" max="3592" width="9.42578125" style="62" bestFit="1" customWidth="1"/>
    <col min="3593" max="3837" width="9.140625" style="62"/>
    <col min="3838" max="3838" width="22.28515625" style="62" bestFit="1" customWidth="1"/>
    <col min="3839" max="3839" width="25.85546875" style="62" bestFit="1" customWidth="1"/>
    <col min="3840" max="3840" width="39.85546875" style="62" bestFit="1" customWidth="1"/>
    <col min="3841" max="3841" width="14.85546875" style="62" customWidth="1"/>
    <col min="3842" max="3842" width="14.85546875" style="62" bestFit="1" customWidth="1"/>
    <col min="3843" max="3843" width="10.85546875" style="62" bestFit="1" customWidth="1"/>
    <col min="3844" max="3844" width="15.42578125" style="62" bestFit="1" customWidth="1"/>
    <col min="3845" max="3845" width="12.28515625" style="62" customWidth="1"/>
    <col min="3846" max="3846" width="13.5703125" style="62" bestFit="1" customWidth="1"/>
    <col min="3847" max="3847" width="12.28515625" style="62" customWidth="1"/>
    <col min="3848" max="3848" width="9.42578125" style="62" bestFit="1" customWidth="1"/>
    <col min="3849" max="4093" width="9.140625" style="62"/>
    <col min="4094" max="4094" width="22.28515625" style="62" bestFit="1" customWidth="1"/>
    <col min="4095" max="4095" width="25.85546875" style="62" bestFit="1" customWidth="1"/>
    <col min="4096" max="4096" width="39.85546875" style="62" bestFit="1" customWidth="1"/>
    <col min="4097" max="4097" width="14.85546875" style="62" customWidth="1"/>
    <col min="4098" max="4098" width="14.85546875" style="62" bestFit="1" customWidth="1"/>
    <col min="4099" max="4099" width="10.85546875" style="62" bestFit="1" customWidth="1"/>
    <col min="4100" max="4100" width="15.42578125" style="62" bestFit="1" customWidth="1"/>
    <col min="4101" max="4101" width="12.28515625" style="62" customWidth="1"/>
    <col min="4102" max="4102" width="13.5703125" style="62" bestFit="1" customWidth="1"/>
    <col min="4103" max="4103" width="12.28515625" style="62" customWidth="1"/>
    <col min="4104" max="4104" width="9.42578125" style="62" bestFit="1" customWidth="1"/>
    <col min="4105" max="4349" width="9.140625" style="62"/>
    <col min="4350" max="4350" width="22.28515625" style="62" bestFit="1" customWidth="1"/>
    <col min="4351" max="4351" width="25.85546875" style="62" bestFit="1" customWidth="1"/>
    <col min="4352" max="4352" width="39.85546875" style="62" bestFit="1" customWidth="1"/>
    <col min="4353" max="4353" width="14.85546875" style="62" customWidth="1"/>
    <col min="4354" max="4354" width="14.85546875" style="62" bestFit="1" customWidth="1"/>
    <col min="4355" max="4355" width="10.85546875" style="62" bestFit="1" customWidth="1"/>
    <col min="4356" max="4356" width="15.42578125" style="62" bestFit="1" customWidth="1"/>
    <col min="4357" max="4357" width="12.28515625" style="62" customWidth="1"/>
    <col min="4358" max="4358" width="13.5703125" style="62" bestFit="1" customWidth="1"/>
    <col min="4359" max="4359" width="12.28515625" style="62" customWidth="1"/>
    <col min="4360" max="4360" width="9.42578125" style="62" bestFit="1" customWidth="1"/>
    <col min="4361" max="4605" width="9.140625" style="62"/>
    <col min="4606" max="4606" width="22.28515625" style="62" bestFit="1" customWidth="1"/>
    <col min="4607" max="4607" width="25.85546875" style="62" bestFit="1" customWidth="1"/>
    <col min="4608" max="4608" width="39.85546875" style="62" bestFit="1" customWidth="1"/>
    <col min="4609" max="4609" width="14.85546875" style="62" customWidth="1"/>
    <col min="4610" max="4610" width="14.85546875" style="62" bestFit="1" customWidth="1"/>
    <col min="4611" max="4611" width="10.85546875" style="62" bestFit="1" customWidth="1"/>
    <col min="4612" max="4612" width="15.42578125" style="62" bestFit="1" customWidth="1"/>
    <col min="4613" max="4613" width="12.28515625" style="62" customWidth="1"/>
    <col min="4614" max="4614" width="13.5703125" style="62" bestFit="1" customWidth="1"/>
    <col min="4615" max="4615" width="12.28515625" style="62" customWidth="1"/>
    <col min="4616" max="4616" width="9.42578125" style="62" bestFit="1" customWidth="1"/>
    <col min="4617" max="4861" width="9.140625" style="62"/>
    <col min="4862" max="4862" width="22.28515625" style="62" bestFit="1" customWidth="1"/>
    <col min="4863" max="4863" width="25.85546875" style="62" bestFit="1" customWidth="1"/>
    <col min="4864" max="4864" width="39.85546875" style="62" bestFit="1" customWidth="1"/>
    <col min="4865" max="4865" width="14.85546875" style="62" customWidth="1"/>
    <col min="4866" max="4866" width="14.85546875" style="62" bestFit="1" customWidth="1"/>
    <col min="4867" max="4867" width="10.85546875" style="62" bestFit="1" customWidth="1"/>
    <col min="4868" max="4868" width="15.42578125" style="62" bestFit="1" customWidth="1"/>
    <col min="4869" max="4869" width="12.28515625" style="62" customWidth="1"/>
    <col min="4870" max="4870" width="13.5703125" style="62" bestFit="1" customWidth="1"/>
    <col min="4871" max="4871" width="12.28515625" style="62" customWidth="1"/>
    <col min="4872" max="4872" width="9.42578125" style="62" bestFit="1" customWidth="1"/>
    <col min="4873" max="5117" width="9.140625" style="62"/>
    <col min="5118" max="5118" width="22.28515625" style="62" bestFit="1" customWidth="1"/>
    <col min="5119" max="5119" width="25.85546875" style="62" bestFit="1" customWidth="1"/>
    <col min="5120" max="5120" width="39.85546875" style="62" bestFit="1" customWidth="1"/>
    <col min="5121" max="5121" width="14.85546875" style="62" customWidth="1"/>
    <col min="5122" max="5122" width="14.85546875" style="62" bestFit="1" customWidth="1"/>
    <col min="5123" max="5123" width="10.85546875" style="62" bestFit="1" customWidth="1"/>
    <col min="5124" max="5124" width="15.42578125" style="62" bestFit="1" customWidth="1"/>
    <col min="5125" max="5125" width="12.28515625" style="62" customWidth="1"/>
    <col min="5126" max="5126" width="13.5703125" style="62" bestFit="1" customWidth="1"/>
    <col min="5127" max="5127" width="12.28515625" style="62" customWidth="1"/>
    <col min="5128" max="5128" width="9.42578125" style="62" bestFit="1" customWidth="1"/>
    <col min="5129" max="5373" width="9.140625" style="62"/>
    <col min="5374" max="5374" width="22.28515625" style="62" bestFit="1" customWidth="1"/>
    <col min="5375" max="5375" width="25.85546875" style="62" bestFit="1" customWidth="1"/>
    <col min="5376" max="5376" width="39.85546875" style="62" bestFit="1" customWidth="1"/>
    <col min="5377" max="5377" width="14.85546875" style="62" customWidth="1"/>
    <col min="5378" max="5378" width="14.85546875" style="62" bestFit="1" customWidth="1"/>
    <col min="5379" max="5379" width="10.85546875" style="62" bestFit="1" customWidth="1"/>
    <col min="5380" max="5380" width="15.42578125" style="62" bestFit="1" customWidth="1"/>
    <col min="5381" max="5381" width="12.28515625" style="62" customWidth="1"/>
    <col min="5382" max="5382" width="13.5703125" style="62" bestFit="1" customWidth="1"/>
    <col min="5383" max="5383" width="12.28515625" style="62" customWidth="1"/>
    <col min="5384" max="5384" width="9.42578125" style="62" bestFit="1" customWidth="1"/>
    <col min="5385" max="5629" width="9.140625" style="62"/>
    <col min="5630" max="5630" width="22.28515625" style="62" bestFit="1" customWidth="1"/>
    <col min="5631" max="5631" width="25.85546875" style="62" bestFit="1" customWidth="1"/>
    <col min="5632" max="5632" width="39.85546875" style="62" bestFit="1" customWidth="1"/>
    <col min="5633" max="5633" width="14.85546875" style="62" customWidth="1"/>
    <col min="5634" max="5634" width="14.85546875" style="62" bestFit="1" customWidth="1"/>
    <col min="5635" max="5635" width="10.85546875" style="62" bestFit="1" customWidth="1"/>
    <col min="5636" max="5636" width="15.42578125" style="62" bestFit="1" customWidth="1"/>
    <col min="5637" max="5637" width="12.28515625" style="62" customWidth="1"/>
    <col min="5638" max="5638" width="13.5703125" style="62" bestFit="1" customWidth="1"/>
    <col min="5639" max="5639" width="12.28515625" style="62" customWidth="1"/>
    <col min="5640" max="5640" width="9.42578125" style="62" bestFit="1" customWidth="1"/>
    <col min="5641" max="5885" width="9.140625" style="62"/>
    <col min="5886" max="5886" width="22.28515625" style="62" bestFit="1" customWidth="1"/>
    <col min="5887" max="5887" width="25.85546875" style="62" bestFit="1" customWidth="1"/>
    <col min="5888" max="5888" width="39.85546875" style="62" bestFit="1" customWidth="1"/>
    <col min="5889" max="5889" width="14.85546875" style="62" customWidth="1"/>
    <col min="5890" max="5890" width="14.85546875" style="62" bestFit="1" customWidth="1"/>
    <col min="5891" max="5891" width="10.85546875" style="62" bestFit="1" customWidth="1"/>
    <col min="5892" max="5892" width="15.42578125" style="62" bestFit="1" customWidth="1"/>
    <col min="5893" max="5893" width="12.28515625" style="62" customWidth="1"/>
    <col min="5894" max="5894" width="13.5703125" style="62" bestFit="1" customWidth="1"/>
    <col min="5895" max="5895" width="12.28515625" style="62" customWidth="1"/>
    <col min="5896" max="5896" width="9.42578125" style="62" bestFit="1" customWidth="1"/>
    <col min="5897" max="6141" width="9.140625" style="62"/>
    <col min="6142" max="6142" width="22.28515625" style="62" bestFit="1" customWidth="1"/>
    <col min="6143" max="6143" width="25.85546875" style="62" bestFit="1" customWidth="1"/>
    <col min="6144" max="6144" width="39.85546875" style="62" bestFit="1" customWidth="1"/>
    <col min="6145" max="6145" width="14.85546875" style="62" customWidth="1"/>
    <col min="6146" max="6146" width="14.85546875" style="62" bestFit="1" customWidth="1"/>
    <col min="6147" max="6147" width="10.85546875" style="62" bestFit="1" customWidth="1"/>
    <col min="6148" max="6148" width="15.42578125" style="62" bestFit="1" customWidth="1"/>
    <col min="6149" max="6149" width="12.28515625" style="62" customWidth="1"/>
    <col min="6150" max="6150" width="13.5703125" style="62" bestFit="1" customWidth="1"/>
    <col min="6151" max="6151" width="12.28515625" style="62" customWidth="1"/>
    <col min="6152" max="6152" width="9.42578125" style="62" bestFit="1" customWidth="1"/>
    <col min="6153" max="6397" width="9.140625" style="62"/>
    <col min="6398" max="6398" width="22.28515625" style="62" bestFit="1" customWidth="1"/>
    <col min="6399" max="6399" width="25.85546875" style="62" bestFit="1" customWidth="1"/>
    <col min="6400" max="6400" width="39.85546875" style="62" bestFit="1" customWidth="1"/>
    <col min="6401" max="6401" width="14.85546875" style="62" customWidth="1"/>
    <col min="6402" max="6402" width="14.85546875" style="62" bestFit="1" customWidth="1"/>
    <col min="6403" max="6403" width="10.85546875" style="62" bestFit="1" customWidth="1"/>
    <col min="6404" max="6404" width="15.42578125" style="62" bestFit="1" customWidth="1"/>
    <col min="6405" max="6405" width="12.28515625" style="62" customWidth="1"/>
    <col min="6406" max="6406" width="13.5703125" style="62" bestFit="1" customWidth="1"/>
    <col min="6407" max="6407" width="12.28515625" style="62" customWidth="1"/>
    <col min="6408" max="6408" width="9.42578125" style="62" bestFit="1" customWidth="1"/>
    <col min="6409" max="6653" width="9.140625" style="62"/>
    <col min="6654" max="6654" width="22.28515625" style="62" bestFit="1" customWidth="1"/>
    <col min="6655" max="6655" width="25.85546875" style="62" bestFit="1" customWidth="1"/>
    <col min="6656" max="6656" width="39.85546875" style="62" bestFit="1" customWidth="1"/>
    <col min="6657" max="6657" width="14.85546875" style="62" customWidth="1"/>
    <col min="6658" max="6658" width="14.85546875" style="62" bestFit="1" customWidth="1"/>
    <col min="6659" max="6659" width="10.85546875" style="62" bestFit="1" customWidth="1"/>
    <col min="6660" max="6660" width="15.42578125" style="62" bestFit="1" customWidth="1"/>
    <col min="6661" max="6661" width="12.28515625" style="62" customWidth="1"/>
    <col min="6662" max="6662" width="13.5703125" style="62" bestFit="1" customWidth="1"/>
    <col min="6663" max="6663" width="12.28515625" style="62" customWidth="1"/>
    <col min="6664" max="6664" width="9.42578125" style="62" bestFit="1" customWidth="1"/>
    <col min="6665" max="6909" width="9.140625" style="62"/>
    <col min="6910" max="6910" width="22.28515625" style="62" bestFit="1" customWidth="1"/>
    <col min="6911" max="6911" width="25.85546875" style="62" bestFit="1" customWidth="1"/>
    <col min="6912" max="6912" width="39.85546875" style="62" bestFit="1" customWidth="1"/>
    <col min="6913" max="6913" width="14.85546875" style="62" customWidth="1"/>
    <col min="6914" max="6914" width="14.85546875" style="62" bestFit="1" customWidth="1"/>
    <col min="6915" max="6915" width="10.85546875" style="62" bestFit="1" customWidth="1"/>
    <col min="6916" max="6916" width="15.42578125" style="62" bestFit="1" customWidth="1"/>
    <col min="6917" max="6917" width="12.28515625" style="62" customWidth="1"/>
    <col min="6918" max="6918" width="13.5703125" style="62" bestFit="1" customWidth="1"/>
    <col min="6919" max="6919" width="12.28515625" style="62" customWidth="1"/>
    <col min="6920" max="6920" width="9.42578125" style="62" bestFit="1" customWidth="1"/>
    <col min="6921" max="7165" width="9.140625" style="62"/>
    <col min="7166" max="7166" width="22.28515625" style="62" bestFit="1" customWidth="1"/>
    <col min="7167" max="7167" width="25.85546875" style="62" bestFit="1" customWidth="1"/>
    <col min="7168" max="7168" width="39.85546875" style="62" bestFit="1" customWidth="1"/>
    <col min="7169" max="7169" width="14.85546875" style="62" customWidth="1"/>
    <col min="7170" max="7170" width="14.85546875" style="62" bestFit="1" customWidth="1"/>
    <col min="7171" max="7171" width="10.85546875" style="62" bestFit="1" customWidth="1"/>
    <col min="7172" max="7172" width="15.42578125" style="62" bestFit="1" customWidth="1"/>
    <col min="7173" max="7173" width="12.28515625" style="62" customWidth="1"/>
    <col min="7174" max="7174" width="13.5703125" style="62" bestFit="1" customWidth="1"/>
    <col min="7175" max="7175" width="12.28515625" style="62" customWidth="1"/>
    <col min="7176" max="7176" width="9.42578125" style="62" bestFit="1" customWidth="1"/>
    <col min="7177" max="7421" width="9.140625" style="62"/>
    <col min="7422" max="7422" width="22.28515625" style="62" bestFit="1" customWidth="1"/>
    <col min="7423" max="7423" width="25.85546875" style="62" bestFit="1" customWidth="1"/>
    <col min="7424" max="7424" width="39.85546875" style="62" bestFit="1" customWidth="1"/>
    <col min="7425" max="7425" width="14.85546875" style="62" customWidth="1"/>
    <col min="7426" max="7426" width="14.85546875" style="62" bestFit="1" customWidth="1"/>
    <col min="7427" max="7427" width="10.85546875" style="62" bestFit="1" customWidth="1"/>
    <col min="7428" max="7428" width="15.42578125" style="62" bestFit="1" customWidth="1"/>
    <col min="7429" max="7429" width="12.28515625" style="62" customWidth="1"/>
    <col min="7430" max="7430" width="13.5703125" style="62" bestFit="1" customWidth="1"/>
    <col min="7431" max="7431" width="12.28515625" style="62" customWidth="1"/>
    <col min="7432" max="7432" width="9.42578125" style="62" bestFit="1" customWidth="1"/>
    <col min="7433" max="7677" width="9.140625" style="62"/>
    <col min="7678" max="7678" width="22.28515625" style="62" bestFit="1" customWidth="1"/>
    <col min="7679" max="7679" width="25.85546875" style="62" bestFit="1" customWidth="1"/>
    <col min="7680" max="7680" width="39.85546875" style="62" bestFit="1" customWidth="1"/>
    <col min="7681" max="7681" width="14.85546875" style="62" customWidth="1"/>
    <col min="7682" max="7682" width="14.85546875" style="62" bestFit="1" customWidth="1"/>
    <col min="7683" max="7683" width="10.85546875" style="62" bestFit="1" customWidth="1"/>
    <col min="7684" max="7684" width="15.42578125" style="62" bestFit="1" customWidth="1"/>
    <col min="7685" max="7685" width="12.28515625" style="62" customWidth="1"/>
    <col min="7686" max="7686" width="13.5703125" style="62" bestFit="1" customWidth="1"/>
    <col min="7687" max="7687" width="12.28515625" style="62" customWidth="1"/>
    <col min="7688" max="7688" width="9.42578125" style="62" bestFit="1" customWidth="1"/>
    <col min="7689" max="7933" width="9.140625" style="62"/>
    <col min="7934" max="7934" width="22.28515625" style="62" bestFit="1" customWidth="1"/>
    <col min="7935" max="7935" width="25.85546875" style="62" bestFit="1" customWidth="1"/>
    <col min="7936" max="7936" width="39.85546875" style="62" bestFit="1" customWidth="1"/>
    <col min="7937" max="7937" width="14.85546875" style="62" customWidth="1"/>
    <col min="7938" max="7938" width="14.85546875" style="62" bestFit="1" customWidth="1"/>
    <col min="7939" max="7939" width="10.85546875" style="62" bestFit="1" customWidth="1"/>
    <col min="7940" max="7940" width="15.42578125" style="62" bestFit="1" customWidth="1"/>
    <col min="7941" max="7941" width="12.28515625" style="62" customWidth="1"/>
    <col min="7942" max="7942" width="13.5703125" style="62" bestFit="1" customWidth="1"/>
    <col min="7943" max="7943" width="12.28515625" style="62" customWidth="1"/>
    <col min="7944" max="7944" width="9.42578125" style="62" bestFit="1" customWidth="1"/>
    <col min="7945" max="8189" width="9.140625" style="62"/>
    <col min="8190" max="8190" width="22.28515625" style="62" bestFit="1" customWidth="1"/>
    <col min="8191" max="8191" width="25.85546875" style="62" bestFit="1" customWidth="1"/>
    <col min="8192" max="8192" width="39.85546875" style="62" bestFit="1" customWidth="1"/>
    <col min="8193" max="8193" width="14.85546875" style="62" customWidth="1"/>
    <col min="8194" max="8194" width="14.85546875" style="62" bestFit="1" customWidth="1"/>
    <col min="8195" max="8195" width="10.85546875" style="62" bestFit="1" customWidth="1"/>
    <col min="8196" max="8196" width="15.42578125" style="62" bestFit="1" customWidth="1"/>
    <col min="8197" max="8197" width="12.28515625" style="62" customWidth="1"/>
    <col min="8198" max="8198" width="13.5703125" style="62" bestFit="1" customWidth="1"/>
    <col min="8199" max="8199" width="12.28515625" style="62" customWidth="1"/>
    <col min="8200" max="8200" width="9.42578125" style="62" bestFit="1" customWidth="1"/>
    <col min="8201" max="8445" width="9.140625" style="62"/>
    <col min="8446" max="8446" width="22.28515625" style="62" bestFit="1" customWidth="1"/>
    <col min="8447" max="8447" width="25.85546875" style="62" bestFit="1" customWidth="1"/>
    <col min="8448" max="8448" width="39.85546875" style="62" bestFit="1" customWidth="1"/>
    <col min="8449" max="8449" width="14.85546875" style="62" customWidth="1"/>
    <col min="8450" max="8450" width="14.85546875" style="62" bestFit="1" customWidth="1"/>
    <col min="8451" max="8451" width="10.85546875" style="62" bestFit="1" customWidth="1"/>
    <col min="8452" max="8452" width="15.42578125" style="62" bestFit="1" customWidth="1"/>
    <col min="8453" max="8453" width="12.28515625" style="62" customWidth="1"/>
    <col min="8454" max="8454" width="13.5703125" style="62" bestFit="1" customWidth="1"/>
    <col min="8455" max="8455" width="12.28515625" style="62" customWidth="1"/>
    <col min="8456" max="8456" width="9.42578125" style="62" bestFit="1" customWidth="1"/>
    <col min="8457" max="8701" width="9.140625" style="62"/>
    <col min="8702" max="8702" width="22.28515625" style="62" bestFit="1" customWidth="1"/>
    <col min="8703" max="8703" width="25.85546875" style="62" bestFit="1" customWidth="1"/>
    <col min="8704" max="8704" width="39.85546875" style="62" bestFit="1" customWidth="1"/>
    <col min="8705" max="8705" width="14.85546875" style="62" customWidth="1"/>
    <col min="8706" max="8706" width="14.85546875" style="62" bestFit="1" customWidth="1"/>
    <col min="8707" max="8707" width="10.85546875" style="62" bestFit="1" customWidth="1"/>
    <col min="8708" max="8708" width="15.42578125" style="62" bestFit="1" customWidth="1"/>
    <col min="8709" max="8709" width="12.28515625" style="62" customWidth="1"/>
    <col min="8710" max="8710" width="13.5703125" style="62" bestFit="1" customWidth="1"/>
    <col min="8711" max="8711" width="12.28515625" style="62" customWidth="1"/>
    <col min="8712" max="8712" width="9.42578125" style="62" bestFit="1" customWidth="1"/>
    <col min="8713" max="8957" width="9.140625" style="62"/>
    <col min="8958" max="8958" width="22.28515625" style="62" bestFit="1" customWidth="1"/>
    <col min="8959" max="8959" width="25.85546875" style="62" bestFit="1" customWidth="1"/>
    <col min="8960" max="8960" width="39.85546875" style="62" bestFit="1" customWidth="1"/>
    <col min="8961" max="8961" width="14.85546875" style="62" customWidth="1"/>
    <col min="8962" max="8962" width="14.85546875" style="62" bestFit="1" customWidth="1"/>
    <col min="8963" max="8963" width="10.85546875" style="62" bestFit="1" customWidth="1"/>
    <col min="8964" max="8964" width="15.42578125" style="62" bestFit="1" customWidth="1"/>
    <col min="8965" max="8965" width="12.28515625" style="62" customWidth="1"/>
    <col min="8966" max="8966" width="13.5703125" style="62" bestFit="1" customWidth="1"/>
    <col min="8967" max="8967" width="12.28515625" style="62" customWidth="1"/>
    <col min="8968" max="8968" width="9.42578125" style="62" bestFit="1" customWidth="1"/>
    <col min="8969" max="9213" width="9.140625" style="62"/>
    <col min="9214" max="9214" width="22.28515625" style="62" bestFit="1" customWidth="1"/>
    <col min="9215" max="9215" width="25.85546875" style="62" bestFit="1" customWidth="1"/>
    <col min="9216" max="9216" width="39.85546875" style="62" bestFit="1" customWidth="1"/>
    <col min="9217" max="9217" width="14.85546875" style="62" customWidth="1"/>
    <col min="9218" max="9218" width="14.85546875" style="62" bestFit="1" customWidth="1"/>
    <col min="9219" max="9219" width="10.85546875" style="62" bestFit="1" customWidth="1"/>
    <col min="9220" max="9220" width="15.42578125" style="62" bestFit="1" customWidth="1"/>
    <col min="9221" max="9221" width="12.28515625" style="62" customWidth="1"/>
    <col min="9222" max="9222" width="13.5703125" style="62" bestFit="1" customWidth="1"/>
    <col min="9223" max="9223" width="12.28515625" style="62" customWidth="1"/>
    <col min="9224" max="9224" width="9.42578125" style="62" bestFit="1" customWidth="1"/>
    <col min="9225" max="9469" width="9.140625" style="62"/>
    <col min="9470" max="9470" width="22.28515625" style="62" bestFit="1" customWidth="1"/>
    <col min="9471" max="9471" width="25.85546875" style="62" bestFit="1" customWidth="1"/>
    <col min="9472" max="9472" width="39.85546875" style="62" bestFit="1" customWidth="1"/>
    <col min="9473" max="9473" width="14.85546875" style="62" customWidth="1"/>
    <col min="9474" max="9474" width="14.85546875" style="62" bestFit="1" customWidth="1"/>
    <col min="9475" max="9475" width="10.85546875" style="62" bestFit="1" customWidth="1"/>
    <col min="9476" max="9476" width="15.42578125" style="62" bestFit="1" customWidth="1"/>
    <col min="9477" max="9477" width="12.28515625" style="62" customWidth="1"/>
    <col min="9478" max="9478" width="13.5703125" style="62" bestFit="1" customWidth="1"/>
    <col min="9479" max="9479" width="12.28515625" style="62" customWidth="1"/>
    <col min="9480" max="9480" width="9.42578125" style="62" bestFit="1" customWidth="1"/>
    <col min="9481" max="9725" width="9.140625" style="62"/>
    <col min="9726" max="9726" width="22.28515625" style="62" bestFit="1" customWidth="1"/>
    <col min="9727" max="9727" width="25.85546875" style="62" bestFit="1" customWidth="1"/>
    <col min="9728" max="9728" width="39.85546875" style="62" bestFit="1" customWidth="1"/>
    <col min="9729" max="9729" width="14.85546875" style="62" customWidth="1"/>
    <col min="9730" max="9730" width="14.85546875" style="62" bestFit="1" customWidth="1"/>
    <col min="9731" max="9731" width="10.85546875" style="62" bestFit="1" customWidth="1"/>
    <col min="9732" max="9732" width="15.42578125" style="62" bestFit="1" customWidth="1"/>
    <col min="9733" max="9733" width="12.28515625" style="62" customWidth="1"/>
    <col min="9734" max="9734" width="13.5703125" style="62" bestFit="1" customWidth="1"/>
    <col min="9735" max="9735" width="12.28515625" style="62" customWidth="1"/>
    <col min="9736" max="9736" width="9.42578125" style="62" bestFit="1" customWidth="1"/>
    <col min="9737" max="9981" width="9.140625" style="62"/>
    <col min="9982" max="9982" width="22.28515625" style="62" bestFit="1" customWidth="1"/>
    <col min="9983" max="9983" width="25.85546875" style="62" bestFit="1" customWidth="1"/>
    <col min="9984" max="9984" width="39.85546875" style="62" bestFit="1" customWidth="1"/>
    <col min="9985" max="9985" width="14.85546875" style="62" customWidth="1"/>
    <col min="9986" max="9986" width="14.85546875" style="62" bestFit="1" customWidth="1"/>
    <col min="9987" max="9987" width="10.85546875" style="62" bestFit="1" customWidth="1"/>
    <col min="9988" max="9988" width="15.42578125" style="62" bestFit="1" customWidth="1"/>
    <col min="9989" max="9989" width="12.28515625" style="62" customWidth="1"/>
    <col min="9990" max="9990" width="13.5703125" style="62" bestFit="1" customWidth="1"/>
    <col min="9991" max="9991" width="12.28515625" style="62" customWidth="1"/>
    <col min="9992" max="9992" width="9.42578125" style="62" bestFit="1" customWidth="1"/>
    <col min="9993" max="10237" width="9.140625" style="62"/>
    <col min="10238" max="10238" width="22.28515625" style="62" bestFit="1" customWidth="1"/>
    <col min="10239" max="10239" width="25.85546875" style="62" bestFit="1" customWidth="1"/>
    <col min="10240" max="10240" width="39.85546875" style="62" bestFit="1" customWidth="1"/>
    <col min="10241" max="10241" width="14.85546875" style="62" customWidth="1"/>
    <col min="10242" max="10242" width="14.85546875" style="62" bestFit="1" customWidth="1"/>
    <col min="10243" max="10243" width="10.85546875" style="62" bestFit="1" customWidth="1"/>
    <col min="10244" max="10244" width="15.42578125" style="62" bestFit="1" customWidth="1"/>
    <col min="10245" max="10245" width="12.28515625" style="62" customWidth="1"/>
    <col min="10246" max="10246" width="13.5703125" style="62" bestFit="1" customWidth="1"/>
    <col min="10247" max="10247" width="12.28515625" style="62" customWidth="1"/>
    <col min="10248" max="10248" width="9.42578125" style="62" bestFit="1" customWidth="1"/>
    <col min="10249" max="10493" width="9.140625" style="62"/>
    <col min="10494" max="10494" width="22.28515625" style="62" bestFit="1" customWidth="1"/>
    <col min="10495" max="10495" width="25.85546875" style="62" bestFit="1" customWidth="1"/>
    <col min="10496" max="10496" width="39.85546875" style="62" bestFit="1" customWidth="1"/>
    <col min="10497" max="10497" width="14.85546875" style="62" customWidth="1"/>
    <col min="10498" max="10498" width="14.85546875" style="62" bestFit="1" customWidth="1"/>
    <col min="10499" max="10499" width="10.85546875" style="62" bestFit="1" customWidth="1"/>
    <col min="10500" max="10500" width="15.42578125" style="62" bestFit="1" customWidth="1"/>
    <col min="10501" max="10501" width="12.28515625" style="62" customWidth="1"/>
    <col min="10502" max="10502" width="13.5703125" style="62" bestFit="1" customWidth="1"/>
    <col min="10503" max="10503" width="12.28515625" style="62" customWidth="1"/>
    <col min="10504" max="10504" width="9.42578125" style="62" bestFit="1" customWidth="1"/>
    <col min="10505" max="10749" width="9.140625" style="62"/>
    <col min="10750" max="10750" width="22.28515625" style="62" bestFit="1" customWidth="1"/>
    <col min="10751" max="10751" width="25.85546875" style="62" bestFit="1" customWidth="1"/>
    <col min="10752" max="10752" width="39.85546875" style="62" bestFit="1" customWidth="1"/>
    <col min="10753" max="10753" width="14.85546875" style="62" customWidth="1"/>
    <col min="10754" max="10754" width="14.85546875" style="62" bestFit="1" customWidth="1"/>
    <col min="10755" max="10755" width="10.85546875" style="62" bestFit="1" customWidth="1"/>
    <col min="10756" max="10756" width="15.42578125" style="62" bestFit="1" customWidth="1"/>
    <col min="10757" max="10757" width="12.28515625" style="62" customWidth="1"/>
    <col min="10758" max="10758" width="13.5703125" style="62" bestFit="1" customWidth="1"/>
    <col min="10759" max="10759" width="12.28515625" style="62" customWidth="1"/>
    <col min="10760" max="10760" width="9.42578125" style="62" bestFit="1" customWidth="1"/>
    <col min="10761" max="11005" width="9.140625" style="62"/>
    <col min="11006" max="11006" width="22.28515625" style="62" bestFit="1" customWidth="1"/>
    <col min="11007" max="11007" width="25.85546875" style="62" bestFit="1" customWidth="1"/>
    <col min="11008" max="11008" width="39.85546875" style="62" bestFit="1" customWidth="1"/>
    <col min="11009" max="11009" width="14.85546875" style="62" customWidth="1"/>
    <col min="11010" max="11010" width="14.85546875" style="62" bestFit="1" customWidth="1"/>
    <col min="11011" max="11011" width="10.85546875" style="62" bestFit="1" customWidth="1"/>
    <col min="11012" max="11012" width="15.42578125" style="62" bestFit="1" customWidth="1"/>
    <col min="11013" max="11013" width="12.28515625" style="62" customWidth="1"/>
    <col min="11014" max="11014" width="13.5703125" style="62" bestFit="1" customWidth="1"/>
    <col min="11015" max="11015" width="12.28515625" style="62" customWidth="1"/>
    <col min="11016" max="11016" width="9.42578125" style="62" bestFit="1" customWidth="1"/>
    <col min="11017" max="11261" width="9.140625" style="62"/>
    <col min="11262" max="11262" width="22.28515625" style="62" bestFit="1" customWidth="1"/>
    <col min="11263" max="11263" width="25.85546875" style="62" bestFit="1" customWidth="1"/>
    <col min="11264" max="11264" width="39.85546875" style="62" bestFit="1" customWidth="1"/>
    <col min="11265" max="11265" width="14.85546875" style="62" customWidth="1"/>
    <col min="11266" max="11266" width="14.85546875" style="62" bestFit="1" customWidth="1"/>
    <col min="11267" max="11267" width="10.85546875" style="62" bestFit="1" customWidth="1"/>
    <col min="11268" max="11268" width="15.42578125" style="62" bestFit="1" customWidth="1"/>
    <col min="11269" max="11269" width="12.28515625" style="62" customWidth="1"/>
    <col min="11270" max="11270" width="13.5703125" style="62" bestFit="1" customWidth="1"/>
    <col min="11271" max="11271" width="12.28515625" style="62" customWidth="1"/>
    <col min="11272" max="11272" width="9.42578125" style="62" bestFit="1" customWidth="1"/>
    <col min="11273" max="11517" width="9.140625" style="62"/>
    <col min="11518" max="11518" width="22.28515625" style="62" bestFit="1" customWidth="1"/>
    <col min="11519" max="11519" width="25.85546875" style="62" bestFit="1" customWidth="1"/>
    <col min="11520" max="11520" width="39.85546875" style="62" bestFit="1" customWidth="1"/>
    <col min="11521" max="11521" width="14.85546875" style="62" customWidth="1"/>
    <col min="11522" max="11522" width="14.85546875" style="62" bestFit="1" customWidth="1"/>
    <col min="11523" max="11523" width="10.85546875" style="62" bestFit="1" customWidth="1"/>
    <col min="11524" max="11524" width="15.42578125" style="62" bestFit="1" customWidth="1"/>
    <col min="11525" max="11525" width="12.28515625" style="62" customWidth="1"/>
    <col min="11526" max="11526" width="13.5703125" style="62" bestFit="1" customWidth="1"/>
    <col min="11527" max="11527" width="12.28515625" style="62" customWidth="1"/>
    <col min="11528" max="11528" width="9.42578125" style="62" bestFit="1" customWidth="1"/>
    <col min="11529" max="11773" width="9.140625" style="62"/>
    <col min="11774" max="11774" width="22.28515625" style="62" bestFit="1" customWidth="1"/>
    <col min="11775" max="11775" width="25.85546875" style="62" bestFit="1" customWidth="1"/>
    <col min="11776" max="11776" width="39.85546875" style="62" bestFit="1" customWidth="1"/>
    <col min="11777" max="11777" width="14.85546875" style="62" customWidth="1"/>
    <col min="11778" max="11778" width="14.85546875" style="62" bestFit="1" customWidth="1"/>
    <col min="11779" max="11779" width="10.85546875" style="62" bestFit="1" customWidth="1"/>
    <col min="11780" max="11780" width="15.42578125" style="62" bestFit="1" customWidth="1"/>
    <col min="11781" max="11781" width="12.28515625" style="62" customWidth="1"/>
    <col min="11782" max="11782" width="13.5703125" style="62" bestFit="1" customWidth="1"/>
    <col min="11783" max="11783" width="12.28515625" style="62" customWidth="1"/>
    <col min="11784" max="11784" width="9.42578125" style="62" bestFit="1" customWidth="1"/>
    <col min="11785" max="12029" width="9.140625" style="62"/>
    <col min="12030" max="12030" width="22.28515625" style="62" bestFit="1" customWidth="1"/>
    <col min="12031" max="12031" width="25.85546875" style="62" bestFit="1" customWidth="1"/>
    <col min="12032" max="12032" width="39.85546875" style="62" bestFit="1" customWidth="1"/>
    <col min="12033" max="12033" width="14.85546875" style="62" customWidth="1"/>
    <col min="12034" max="12034" width="14.85546875" style="62" bestFit="1" customWidth="1"/>
    <col min="12035" max="12035" width="10.85546875" style="62" bestFit="1" customWidth="1"/>
    <col min="12036" max="12036" width="15.42578125" style="62" bestFit="1" customWidth="1"/>
    <col min="12037" max="12037" width="12.28515625" style="62" customWidth="1"/>
    <col min="12038" max="12038" width="13.5703125" style="62" bestFit="1" customWidth="1"/>
    <col min="12039" max="12039" width="12.28515625" style="62" customWidth="1"/>
    <col min="12040" max="12040" width="9.42578125" style="62" bestFit="1" customWidth="1"/>
    <col min="12041" max="12285" width="9.140625" style="62"/>
    <col min="12286" max="12286" width="22.28515625" style="62" bestFit="1" customWidth="1"/>
    <col min="12287" max="12287" width="25.85546875" style="62" bestFit="1" customWidth="1"/>
    <col min="12288" max="12288" width="39.85546875" style="62" bestFit="1" customWidth="1"/>
    <col min="12289" max="12289" width="14.85546875" style="62" customWidth="1"/>
    <col min="12290" max="12290" width="14.85546875" style="62" bestFit="1" customWidth="1"/>
    <col min="12291" max="12291" width="10.85546875" style="62" bestFit="1" customWidth="1"/>
    <col min="12292" max="12292" width="15.42578125" style="62" bestFit="1" customWidth="1"/>
    <col min="12293" max="12293" width="12.28515625" style="62" customWidth="1"/>
    <col min="12294" max="12294" width="13.5703125" style="62" bestFit="1" customWidth="1"/>
    <col min="12295" max="12295" width="12.28515625" style="62" customWidth="1"/>
    <col min="12296" max="12296" width="9.42578125" style="62" bestFit="1" customWidth="1"/>
    <col min="12297" max="12541" width="9.140625" style="62"/>
    <col min="12542" max="12542" width="22.28515625" style="62" bestFit="1" customWidth="1"/>
    <col min="12543" max="12543" width="25.85546875" style="62" bestFit="1" customWidth="1"/>
    <col min="12544" max="12544" width="39.85546875" style="62" bestFit="1" customWidth="1"/>
    <col min="12545" max="12545" width="14.85546875" style="62" customWidth="1"/>
    <col min="12546" max="12546" width="14.85546875" style="62" bestFit="1" customWidth="1"/>
    <col min="12547" max="12547" width="10.85546875" style="62" bestFit="1" customWidth="1"/>
    <col min="12548" max="12548" width="15.42578125" style="62" bestFit="1" customWidth="1"/>
    <col min="12549" max="12549" width="12.28515625" style="62" customWidth="1"/>
    <col min="12550" max="12550" width="13.5703125" style="62" bestFit="1" customWidth="1"/>
    <col min="12551" max="12551" width="12.28515625" style="62" customWidth="1"/>
    <col min="12552" max="12552" width="9.42578125" style="62" bestFit="1" customWidth="1"/>
    <col min="12553" max="12797" width="9.140625" style="62"/>
    <col min="12798" max="12798" width="22.28515625" style="62" bestFit="1" customWidth="1"/>
    <col min="12799" max="12799" width="25.85546875" style="62" bestFit="1" customWidth="1"/>
    <col min="12800" max="12800" width="39.85546875" style="62" bestFit="1" customWidth="1"/>
    <col min="12801" max="12801" width="14.85546875" style="62" customWidth="1"/>
    <col min="12802" max="12802" width="14.85546875" style="62" bestFit="1" customWidth="1"/>
    <col min="12803" max="12803" width="10.85546875" style="62" bestFit="1" customWidth="1"/>
    <col min="12804" max="12804" width="15.42578125" style="62" bestFit="1" customWidth="1"/>
    <col min="12805" max="12805" width="12.28515625" style="62" customWidth="1"/>
    <col min="12806" max="12806" width="13.5703125" style="62" bestFit="1" customWidth="1"/>
    <col min="12807" max="12807" width="12.28515625" style="62" customWidth="1"/>
    <col min="12808" max="12808" width="9.42578125" style="62" bestFit="1" customWidth="1"/>
    <col min="12809" max="13053" width="9.140625" style="62"/>
    <col min="13054" max="13054" width="22.28515625" style="62" bestFit="1" customWidth="1"/>
    <col min="13055" max="13055" width="25.85546875" style="62" bestFit="1" customWidth="1"/>
    <col min="13056" max="13056" width="39.85546875" style="62" bestFit="1" customWidth="1"/>
    <col min="13057" max="13057" width="14.85546875" style="62" customWidth="1"/>
    <col min="13058" max="13058" width="14.85546875" style="62" bestFit="1" customWidth="1"/>
    <col min="13059" max="13059" width="10.85546875" style="62" bestFit="1" customWidth="1"/>
    <col min="13060" max="13060" width="15.42578125" style="62" bestFit="1" customWidth="1"/>
    <col min="13061" max="13061" width="12.28515625" style="62" customWidth="1"/>
    <col min="13062" max="13062" width="13.5703125" style="62" bestFit="1" customWidth="1"/>
    <col min="13063" max="13063" width="12.28515625" style="62" customWidth="1"/>
    <col min="13064" max="13064" width="9.42578125" style="62" bestFit="1" customWidth="1"/>
    <col min="13065" max="13309" width="9.140625" style="62"/>
    <col min="13310" max="13310" width="22.28515625" style="62" bestFit="1" customWidth="1"/>
    <col min="13311" max="13311" width="25.85546875" style="62" bestFit="1" customWidth="1"/>
    <col min="13312" max="13312" width="39.85546875" style="62" bestFit="1" customWidth="1"/>
    <col min="13313" max="13313" width="14.85546875" style="62" customWidth="1"/>
    <col min="13314" max="13314" width="14.85546875" style="62" bestFit="1" customWidth="1"/>
    <col min="13315" max="13315" width="10.85546875" style="62" bestFit="1" customWidth="1"/>
    <col min="13316" max="13316" width="15.42578125" style="62" bestFit="1" customWidth="1"/>
    <col min="13317" max="13317" width="12.28515625" style="62" customWidth="1"/>
    <col min="13318" max="13318" width="13.5703125" style="62" bestFit="1" customWidth="1"/>
    <col min="13319" max="13319" width="12.28515625" style="62" customWidth="1"/>
    <col min="13320" max="13320" width="9.42578125" style="62" bestFit="1" customWidth="1"/>
    <col min="13321" max="13565" width="9.140625" style="62"/>
    <col min="13566" max="13566" width="22.28515625" style="62" bestFit="1" customWidth="1"/>
    <col min="13567" max="13567" width="25.85546875" style="62" bestFit="1" customWidth="1"/>
    <col min="13568" max="13568" width="39.85546875" style="62" bestFit="1" customWidth="1"/>
    <col min="13569" max="13569" width="14.85546875" style="62" customWidth="1"/>
    <col min="13570" max="13570" width="14.85546875" style="62" bestFit="1" customWidth="1"/>
    <col min="13571" max="13571" width="10.85546875" style="62" bestFit="1" customWidth="1"/>
    <col min="13572" max="13572" width="15.42578125" style="62" bestFit="1" customWidth="1"/>
    <col min="13573" max="13573" width="12.28515625" style="62" customWidth="1"/>
    <col min="13574" max="13574" width="13.5703125" style="62" bestFit="1" customWidth="1"/>
    <col min="13575" max="13575" width="12.28515625" style="62" customWidth="1"/>
    <col min="13576" max="13576" width="9.42578125" style="62" bestFit="1" customWidth="1"/>
    <col min="13577" max="13821" width="9.140625" style="62"/>
    <col min="13822" max="13822" width="22.28515625" style="62" bestFit="1" customWidth="1"/>
    <col min="13823" max="13823" width="25.85546875" style="62" bestFit="1" customWidth="1"/>
    <col min="13824" max="13824" width="39.85546875" style="62" bestFit="1" customWidth="1"/>
    <col min="13825" max="13825" width="14.85546875" style="62" customWidth="1"/>
    <col min="13826" max="13826" width="14.85546875" style="62" bestFit="1" customWidth="1"/>
    <col min="13827" max="13827" width="10.85546875" style="62" bestFit="1" customWidth="1"/>
    <col min="13828" max="13828" width="15.42578125" style="62" bestFit="1" customWidth="1"/>
    <col min="13829" max="13829" width="12.28515625" style="62" customWidth="1"/>
    <col min="13830" max="13830" width="13.5703125" style="62" bestFit="1" customWidth="1"/>
    <col min="13831" max="13831" width="12.28515625" style="62" customWidth="1"/>
    <col min="13832" max="13832" width="9.42578125" style="62" bestFit="1" customWidth="1"/>
    <col min="13833" max="14077" width="9.140625" style="62"/>
    <col min="14078" max="14078" width="22.28515625" style="62" bestFit="1" customWidth="1"/>
    <col min="14079" max="14079" width="25.85546875" style="62" bestFit="1" customWidth="1"/>
    <col min="14080" max="14080" width="39.85546875" style="62" bestFit="1" customWidth="1"/>
    <col min="14081" max="14081" width="14.85546875" style="62" customWidth="1"/>
    <col min="14082" max="14082" width="14.85546875" style="62" bestFit="1" customWidth="1"/>
    <col min="14083" max="14083" width="10.85546875" style="62" bestFit="1" customWidth="1"/>
    <col min="14084" max="14084" width="15.42578125" style="62" bestFit="1" customWidth="1"/>
    <col min="14085" max="14085" width="12.28515625" style="62" customWidth="1"/>
    <col min="14086" max="14086" width="13.5703125" style="62" bestFit="1" customWidth="1"/>
    <col min="14087" max="14087" width="12.28515625" style="62" customWidth="1"/>
    <col min="14088" max="14088" width="9.42578125" style="62" bestFit="1" customWidth="1"/>
    <col min="14089" max="14333" width="9.140625" style="62"/>
    <col min="14334" max="14334" width="22.28515625" style="62" bestFit="1" customWidth="1"/>
    <col min="14335" max="14335" width="25.85546875" style="62" bestFit="1" customWidth="1"/>
    <col min="14336" max="14336" width="39.85546875" style="62" bestFit="1" customWidth="1"/>
    <col min="14337" max="14337" width="14.85546875" style="62" customWidth="1"/>
    <col min="14338" max="14338" width="14.85546875" style="62" bestFit="1" customWidth="1"/>
    <col min="14339" max="14339" width="10.85546875" style="62" bestFit="1" customWidth="1"/>
    <col min="14340" max="14340" width="15.42578125" style="62" bestFit="1" customWidth="1"/>
    <col min="14341" max="14341" width="12.28515625" style="62" customWidth="1"/>
    <col min="14342" max="14342" width="13.5703125" style="62" bestFit="1" customWidth="1"/>
    <col min="14343" max="14343" width="12.28515625" style="62" customWidth="1"/>
    <col min="14344" max="14344" width="9.42578125" style="62" bestFit="1" customWidth="1"/>
    <col min="14345" max="14589" width="9.140625" style="62"/>
    <col min="14590" max="14590" width="22.28515625" style="62" bestFit="1" customWidth="1"/>
    <col min="14591" max="14591" width="25.85546875" style="62" bestFit="1" customWidth="1"/>
    <col min="14592" max="14592" width="39.85546875" style="62" bestFit="1" customWidth="1"/>
    <col min="14593" max="14593" width="14.85546875" style="62" customWidth="1"/>
    <col min="14594" max="14594" width="14.85546875" style="62" bestFit="1" customWidth="1"/>
    <col min="14595" max="14595" width="10.85546875" style="62" bestFit="1" customWidth="1"/>
    <col min="14596" max="14596" width="15.42578125" style="62" bestFit="1" customWidth="1"/>
    <col min="14597" max="14597" width="12.28515625" style="62" customWidth="1"/>
    <col min="14598" max="14598" width="13.5703125" style="62" bestFit="1" customWidth="1"/>
    <col min="14599" max="14599" width="12.28515625" style="62" customWidth="1"/>
    <col min="14600" max="14600" width="9.42578125" style="62" bestFit="1" customWidth="1"/>
    <col min="14601" max="14845" width="9.140625" style="62"/>
    <col min="14846" max="14846" width="22.28515625" style="62" bestFit="1" customWidth="1"/>
    <col min="14847" max="14847" width="25.85546875" style="62" bestFit="1" customWidth="1"/>
    <col min="14848" max="14848" width="39.85546875" style="62" bestFit="1" customWidth="1"/>
    <col min="14849" max="14849" width="14.85546875" style="62" customWidth="1"/>
    <col min="14850" max="14850" width="14.85546875" style="62" bestFit="1" customWidth="1"/>
    <col min="14851" max="14851" width="10.85546875" style="62" bestFit="1" customWidth="1"/>
    <col min="14852" max="14852" width="15.42578125" style="62" bestFit="1" customWidth="1"/>
    <col min="14853" max="14853" width="12.28515625" style="62" customWidth="1"/>
    <col min="14854" max="14854" width="13.5703125" style="62" bestFit="1" customWidth="1"/>
    <col min="14855" max="14855" width="12.28515625" style="62" customWidth="1"/>
    <col min="14856" max="14856" width="9.42578125" style="62" bestFit="1" customWidth="1"/>
    <col min="14857" max="15101" width="9.140625" style="62"/>
    <col min="15102" max="15102" width="22.28515625" style="62" bestFit="1" customWidth="1"/>
    <col min="15103" max="15103" width="25.85546875" style="62" bestFit="1" customWidth="1"/>
    <col min="15104" max="15104" width="39.85546875" style="62" bestFit="1" customWidth="1"/>
    <col min="15105" max="15105" width="14.85546875" style="62" customWidth="1"/>
    <col min="15106" max="15106" width="14.85546875" style="62" bestFit="1" customWidth="1"/>
    <col min="15107" max="15107" width="10.85546875" style="62" bestFit="1" customWidth="1"/>
    <col min="15108" max="15108" width="15.42578125" style="62" bestFit="1" customWidth="1"/>
    <col min="15109" max="15109" width="12.28515625" style="62" customWidth="1"/>
    <col min="15110" max="15110" width="13.5703125" style="62" bestFit="1" customWidth="1"/>
    <col min="15111" max="15111" width="12.28515625" style="62" customWidth="1"/>
    <col min="15112" max="15112" width="9.42578125" style="62" bestFit="1" customWidth="1"/>
    <col min="15113" max="15357" width="9.140625" style="62"/>
    <col min="15358" max="15358" width="22.28515625" style="62" bestFit="1" customWidth="1"/>
    <col min="15359" max="15359" width="25.85546875" style="62" bestFit="1" customWidth="1"/>
    <col min="15360" max="15360" width="39.85546875" style="62" bestFit="1" customWidth="1"/>
    <col min="15361" max="15361" width="14.85546875" style="62" customWidth="1"/>
    <col min="15362" max="15362" width="14.85546875" style="62" bestFit="1" customWidth="1"/>
    <col min="15363" max="15363" width="10.85546875" style="62" bestFit="1" customWidth="1"/>
    <col min="15364" max="15364" width="15.42578125" style="62" bestFit="1" customWidth="1"/>
    <col min="15365" max="15365" width="12.28515625" style="62" customWidth="1"/>
    <col min="15366" max="15366" width="13.5703125" style="62" bestFit="1" customWidth="1"/>
    <col min="15367" max="15367" width="12.28515625" style="62" customWidth="1"/>
    <col min="15368" max="15368" width="9.42578125" style="62" bestFit="1" customWidth="1"/>
    <col min="15369" max="15613" width="9.140625" style="62"/>
    <col min="15614" max="15614" width="22.28515625" style="62" bestFit="1" customWidth="1"/>
    <col min="15615" max="15615" width="25.85546875" style="62" bestFit="1" customWidth="1"/>
    <col min="15616" max="15616" width="39.85546875" style="62" bestFit="1" customWidth="1"/>
    <col min="15617" max="15617" width="14.85546875" style="62" customWidth="1"/>
    <col min="15618" max="15618" width="14.85546875" style="62" bestFit="1" customWidth="1"/>
    <col min="15619" max="15619" width="10.85546875" style="62" bestFit="1" customWidth="1"/>
    <col min="15620" max="15620" width="15.42578125" style="62" bestFit="1" customWidth="1"/>
    <col min="15621" max="15621" width="12.28515625" style="62" customWidth="1"/>
    <col min="15622" max="15622" width="13.5703125" style="62" bestFit="1" customWidth="1"/>
    <col min="15623" max="15623" width="12.28515625" style="62" customWidth="1"/>
    <col min="15624" max="15624" width="9.42578125" style="62" bestFit="1" customWidth="1"/>
    <col min="15625" max="15869" width="9.140625" style="62"/>
    <col min="15870" max="15870" width="22.28515625" style="62" bestFit="1" customWidth="1"/>
    <col min="15871" max="15871" width="25.85546875" style="62" bestFit="1" customWidth="1"/>
    <col min="15872" max="15872" width="39.85546875" style="62" bestFit="1" customWidth="1"/>
    <col min="15873" max="15873" width="14.85546875" style="62" customWidth="1"/>
    <col min="15874" max="15874" width="14.85546875" style="62" bestFit="1" customWidth="1"/>
    <col min="15875" max="15875" width="10.85546875" style="62" bestFit="1" customWidth="1"/>
    <col min="15876" max="15876" width="15.42578125" style="62" bestFit="1" customWidth="1"/>
    <col min="15877" max="15877" width="12.28515625" style="62" customWidth="1"/>
    <col min="15878" max="15878" width="13.5703125" style="62" bestFit="1" customWidth="1"/>
    <col min="15879" max="15879" width="12.28515625" style="62" customWidth="1"/>
    <col min="15880" max="15880" width="9.42578125" style="62" bestFit="1" customWidth="1"/>
    <col min="15881" max="16125" width="9.140625" style="62"/>
    <col min="16126" max="16126" width="22.28515625" style="62" bestFit="1" customWidth="1"/>
    <col min="16127" max="16127" width="25.85546875" style="62" bestFit="1" customWidth="1"/>
    <col min="16128" max="16128" width="39.85546875" style="62" bestFit="1" customWidth="1"/>
    <col min="16129" max="16129" width="14.85546875" style="62" customWidth="1"/>
    <col min="16130" max="16130" width="14.85546875" style="62" bestFit="1" customWidth="1"/>
    <col min="16131" max="16131" width="10.85546875" style="62" bestFit="1" customWidth="1"/>
    <col min="16132" max="16132" width="15.42578125" style="62" bestFit="1" customWidth="1"/>
    <col min="16133" max="16133" width="12.28515625" style="62" customWidth="1"/>
    <col min="16134" max="16134" width="13.5703125" style="62" bestFit="1" customWidth="1"/>
    <col min="16135" max="16135" width="12.28515625" style="62" customWidth="1"/>
    <col min="16136" max="16136" width="9.42578125" style="62" bestFit="1" customWidth="1"/>
    <col min="16137" max="16384" width="9.140625" style="62"/>
  </cols>
  <sheetData>
    <row r="1" spans="1:8" s="33" customFormat="1" ht="20.100000000000001" customHeight="1" x14ac:dyDescent="0.2">
      <c r="A1" s="162" t="s">
        <v>56</v>
      </c>
      <c r="B1" s="163"/>
      <c r="C1" s="163"/>
      <c r="D1" s="163"/>
      <c r="E1" s="163"/>
      <c r="F1" s="163"/>
      <c r="G1" s="163"/>
      <c r="H1" s="163"/>
    </row>
    <row r="2" spans="1:8" s="33" customFormat="1" ht="20.100000000000001" customHeight="1" x14ac:dyDescent="0.2">
      <c r="A2" s="171" t="s">
        <v>1394</v>
      </c>
      <c r="B2" s="172"/>
      <c r="C2" s="172"/>
      <c r="D2" s="172"/>
      <c r="E2" s="172"/>
      <c r="F2" s="172"/>
      <c r="G2" s="172"/>
      <c r="H2" s="172"/>
    </row>
    <row r="3" spans="1:8" s="33" customFormat="1" ht="20.100000000000001" customHeight="1" x14ac:dyDescent="0.2">
      <c r="A3" s="34"/>
      <c r="B3" s="35"/>
      <c r="C3" s="35"/>
      <c r="D3" s="36"/>
      <c r="E3" s="36"/>
      <c r="F3" s="166" t="s">
        <v>57</v>
      </c>
      <c r="G3" s="167"/>
      <c r="H3" s="168"/>
    </row>
    <row r="4" spans="1:8" s="39" customFormat="1" ht="20.100000000000001" customHeight="1" x14ac:dyDescent="0.2">
      <c r="A4" s="37" t="s">
        <v>58</v>
      </c>
      <c r="B4" s="37" t="s">
        <v>59</v>
      </c>
      <c r="C4" s="37" t="s">
        <v>60</v>
      </c>
      <c r="D4" s="38" t="s">
        <v>61</v>
      </c>
      <c r="E4" s="38" t="s">
        <v>61</v>
      </c>
      <c r="F4" s="37" t="s">
        <v>62</v>
      </c>
      <c r="G4" s="169" t="s">
        <v>63</v>
      </c>
      <c r="H4" s="170"/>
    </row>
    <row r="5" spans="1:8" s="43" customFormat="1" ht="20.100000000000001" customHeight="1" x14ac:dyDescent="0.2">
      <c r="A5" s="40"/>
      <c r="B5" s="40"/>
      <c r="C5" s="41"/>
      <c r="D5" s="38" t="s">
        <v>65</v>
      </c>
      <c r="E5" s="38" t="s">
        <v>66</v>
      </c>
      <c r="F5" s="37"/>
      <c r="G5" s="37" t="s">
        <v>67</v>
      </c>
      <c r="H5" s="37" t="s">
        <v>68</v>
      </c>
    </row>
    <row r="6" spans="1:8" s="33" customFormat="1" ht="20.100000000000001" customHeight="1" x14ac:dyDescent="0.2">
      <c r="A6" s="44" t="s">
        <v>69</v>
      </c>
      <c r="B6" s="45" t="s">
        <v>920</v>
      </c>
      <c r="C6" s="44" t="s">
        <v>921</v>
      </c>
      <c r="D6" s="87"/>
      <c r="E6" s="87"/>
      <c r="F6" s="100"/>
      <c r="G6" s="89"/>
      <c r="H6" s="89"/>
    </row>
    <row r="7" spans="1:8" s="33" customFormat="1" ht="20.100000000000001" customHeight="1" x14ac:dyDescent="0.2">
      <c r="A7" s="44" t="s">
        <v>69</v>
      </c>
      <c r="B7" s="45" t="s">
        <v>922</v>
      </c>
      <c r="C7" s="44" t="s">
        <v>923</v>
      </c>
      <c r="D7" s="57"/>
      <c r="E7" s="57"/>
      <c r="F7" s="58"/>
      <c r="G7" s="59"/>
      <c r="H7" s="59"/>
    </row>
    <row r="8" spans="1:8" s="33" customFormat="1" ht="20.100000000000001" customHeight="1" x14ac:dyDescent="0.2">
      <c r="A8" s="44" t="s">
        <v>69</v>
      </c>
      <c r="B8" s="45" t="s">
        <v>924</v>
      </c>
      <c r="C8" s="44" t="s">
        <v>925</v>
      </c>
      <c r="D8" s="87"/>
      <c r="E8" s="87"/>
      <c r="F8" s="100"/>
      <c r="G8" s="89"/>
      <c r="H8" s="89"/>
    </row>
    <row r="9" spans="1:8" s="55" customFormat="1" ht="20.100000000000001" customHeight="1" x14ac:dyDescent="0.2">
      <c r="A9" s="50"/>
      <c r="B9" s="51"/>
      <c r="C9" s="50"/>
      <c r="D9" s="52">
        <v>42669</v>
      </c>
      <c r="E9" s="52">
        <v>42710</v>
      </c>
      <c r="F9" s="53">
        <v>98.51</v>
      </c>
      <c r="G9" s="54" t="s">
        <v>926</v>
      </c>
      <c r="H9" s="54" t="s">
        <v>927</v>
      </c>
    </row>
    <row r="10" spans="1:8" s="55" customFormat="1" ht="20.100000000000001" customHeight="1" x14ac:dyDescent="0.2">
      <c r="A10" s="50"/>
      <c r="B10" s="51"/>
      <c r="C10" s="50"/>
      <c r="D10" s="52">
        <v>42710</v>
      </c>
      <c r="E10" s="52">
        <v>42742</v>
      </c>
      <c r="F10" s="53">
        <v>244.49</v>
      </c>
      <c r="G10" s="54" t="s">
        <v>438</v>
      </c>
      <c r="H10" s="54" t="s">
        <v>928</v>
      </c>
    </row>
    <row r="11" spans="1:8" s="55" customFormat="1" ht="20.100000000000001" customHeight="1" x14ac:dyDescent="0.2">
      <c r="A11" s="50"/>
      <c r="B11" s="51"/>
      <c r="C11" s="50"/>
      <c r="D11" s="52">
        <v>42742</v>
      </c>
      <c r="E11" s="52">
        <v>42753</v>
      </c>
      <c r="F11" s="53">
        <v>51.8</v>
      </c>
      <c r="G11" s="54" t="s">
        <v>928</v>
      </c>
      <c r="H11" s="54" t="s">
        <v>929</v>
      </c>
    </row>
    <row r="12" spans="1:8" s="33" customFormat="1" ht="20.100000000000001" customHeight="1" x14ac:dyDescent="0.2">
      <c r="A12" s="44" t="s">
        <v>69</v>
      </c>
      <c r="B12" s="45" t="s">
        <v>930</v>
      </c>
      <c r="C12" s="44" t="s">
        <v>931</v>
      </c>
      <c r="D12" s="87"/>
      <c r="E12" s="87"/>
      <c r="F12" s="100"/>
      <c r="G12" s="89"/>
      <c r="H12" s="89"/>
    </row>
    <row r="13" spans="1:8" s="33" customFormat="1" ht="20.100000000000001" customHeight="1" x14ac:dyDescent="0.2">
      <c r="A13" s="44" t="s">
        <v>69</v>
      </c>
      <c r="B13" s="45" t="s">
        <v>932</v>
      </c>
      <c r="C13" s="44" t="s">
        <v>933</v>
      </c>
      <c r="D13" s="87"/>
      <c r="E13" s="87"/>
      <c r="F13" s="100"/>
      <c r="G13" s="89"/>
      <c r="H13" s="89"/>
    </row>
    <row r="14" spans="1:8" s="55" customFormat="1" ht="20.100000000000001" customHeight="1" x14ac:dyDescent="0.2">
      <c r="A14" s="50"/>
      <c r="B14" s="51"/>
      <c r="C14" s="50"/>
      <c r="D14" s="52">
        <v>42529</v>
      </c>
      <c r="E14" s="52">
        <v>42710</v>
      </c>
      <c r="F14" s="53">
        <v>142.06</v>
      </c>
      <c r="G14" s="54" t="s">
        <v>934</v>
      </c>
      <c r="H14" s="54" t="s">
        <v>853</v>
      </c>
    </row>
    <row r="15" spans="1:8" s="55" customFormat="1" ht="20.100000000000001" customHeight="1" x14ac:dyDescent="0.2">
      <c r="A15" s="50"/>
      <c r="B15" s="51"/>
      <c r="C15" s="50"/>
      <c r="D15" s="52">
        <v>42710</v>
      </c>
      <c r="E15" s="52">
        <v>42742</v>
      </c>
      <c r="F15" s="53">
        <v>45.58</v>
      </c>
      <c r="G15" s="54" t="s">
        <v>853</v>
      </c>
      <c r="H15" s="54" t="s">
        <v>935</v>
      </c>
    </row>
    <row r="16" spans="1:8" s="55" customFormat="1" ht="20.100000000000001" customHeight="1" x14ac:dyDescent="0.2">
      <c r="A16" s="50"/>
      <c r="B16" s="51"/>
      <c r="C16" s="50"/>
      <c r="D16" s="52">
        <v>42742</v>
      </c>
      <c r="E16" s="52">
        <v>42762</v>
      </c>
      <c r="F16" s="53">
        <v>80.8</v>
      </c>
      <c r="G16" s="54" t="s">
        <v>935</v>
      </c>
      <c r="H16" s="54" t="s">
        <v>936</v>
      </c>
    </row>
    <row r="17" spans="1:8" s="33" customFormat="1" ht="20.100000000000001" customHeight="1" x14ac:dyDescent="0.2">
      <c r="A17" s="44" t="s">
        <v>69</v>
      </c>
      <c r="B17" s="45" t="s">
        <v>937</v>
      </c>
      <c r="C17" s="44" t="s">
        <v>938</v>
      </c>
      <c r="D17" s="87"/>
      <c r="E17" s="87"/>
      <c r="F17" s="100"/>
      <c r="G17" s="89"/>
      <c r="H17" s="89"/>
    </row>
    <row r="18" spans="1:8" s="33" customFormat="1" ht="20.100000000000001" customHeight="1" x14ac:dyDescent="0.2">
      <c r="A18" s="44" t="s">
        <v>69</v>
      </c>
      <c r="B18" s="44" t="s">
        <v>939</v>
      </c>
      <c r="C18" s="44" t="s">
        <v>940</v>
      </c>
      <c r="D18" s="57"/>
      <c r="E18" s="57"/>
      <c r="F18" s="58"/>
      <c r="G18" s="59"/>
      <c r="H18" s="59"/>
    </row>
    <row r="19" spans="1:8" s="104" customFormat="1" ht="20.100000000000001" customHeight="1" x14ac:dyDescent="0.2">
      <c r="A19" s="91"/>
      <c r="B19" s="101" t="s">
        <v>939</v>
      </c>
      <c r="C19" s="81" t="s">
        <v>941</v>
      </c>
      <c r="D19" s="92">
        <v>42496</v>
      </c>
      <c r="E19" s="92">
        <v>42528</v>
      </c>
      <c r="F19" s="83">
        <v>9.32</v>
      </c>
      <c r="G19" s="93" t="s">
        <v>1296</v>
      </c>
      <c r="H19" s="93" t="s">
        <v>942</v>
      </c>
    </row>
    <row r="20" spans="1:8" s="33" customFormat="1" ht="20.100000000000001" customHeight="1" x14ac:dyDescent="0.2">
      <c r="A20" s="81" t="s">
        <v>0</v>
      </c>
      <c r="B20" s="101"/>
      <c r="C20" s="81"/>
      <c r="D20" s="82">
        <v>42528</v>
      </c>
      <c r="E20" s="82">
        <v>42559</v>
      </c>
      <c r="F20" s="83">
        <v>11.39</v>
      </c>
      <c r="G20" s="84" t="s">
        <v>942</v>
      </c>
      <c r="H20" s="84" t="s">
        <v>943</v>
      </c>
    </row>
    <row r="21" spans="1:8" s="33" customFormat="1" ht="20.100000000000001" customHeight="1" x14ac:dyDescent="0.2">
      <c r="A21" s="81"/>
      <c r="B21" s="101"/>
      <c r="C21" s="81"/>
      <c r="D21" s="82">
        <v>42559</v>
      </c>
      <c r="E21" s="82">
        <v>42587</v>
      </c>
      <c r="F21" s="83">
        <v>4.1399999999999997</v>
      </c>
      <c r="G21" s="84" t="s">
        <v>943</v>
      </c>
      <c r="H21" s="84" t="s">
        <v>944</v>
      </c>
    </row>
    <row r="22" spans="1:8" s="33" customFormat="1" ht="20.100000000000001" customHeight="1" x14ac:dyDescent="0.2">
      <c r="A22" s="81"/>
      <c r="B22" s="101"/>
      <c r="C22" s="81"/>
      <c r="D22" s="82">
        <v>42587</v>
      </c>
      <c r="E22" s="82">
        <v>42619</v>
      </c>
      <c r="F22" s="83">
        <v>2.0699999999999998</v>
      </c>
      <c r="G22" s="84" t="s">
        <v>944</v>
      </c>
      <c r="H22" s="84" t="s">
        <v>945</v>
      </c>
    </row>
    <row r="23" spans="1:8" s="33" customFormat="1" ht="20.100000000000001" customHeight="1" x14ac:dyDescent="0.2">
      <c r="A23" s="81"/>
      <c r="B23" s="101"/>
      <c r="C23" s="81"/>
      <c r="D23" s="82">
        <v>42619</v>
      </c>
      <c r="E23" s="82">
        <v>42637</v>
      </c>
      <c r="F23" s="83">
        <v>2.0699999999999998</v>
      </c>
      <c r="G23" s="84" t="s">
        <v>945</v>
      </c>
      <c r="H23" s="84" t="s">
        <v>946</v>
      </c>
    </row>
    <row r="24" spans="1:8" s="33" customFormat="1" ht="20.100000000000001" customHeight="1" x14ac:dyDescent="0.2">
      <c r="A24" s="44" t="s">
        <v>69</v>
      </c>
      <c r="B24" s="45" t="s">
        <v>947</v>
      </c>
      <c r="C24" s="44" t="s">
        <v>948</v>
      </c>
      <c r="D24" s="87"/>
      <c r="E24" s="87"/>
      <c r="F24" s="100"/>
      <c r="G24" s="89"/>
      <c r="H24" s="89"/>
    </row>
    <row r="25" spans="1:8" s="33" customFormat="1" ht="20.100000000000001" customHeight="1" x14ac:dyDescent="0.2">
      <c r="A25" s="44" t="s">
        <v>69</v>
      </c>
      <c r="B25" s="45" t="s">
        <v>949</v>
      </c>
      <c r="C25" s="44" t="s">
        <v>950</v>
      </c>
      <c r="D25" s="57"/>
      <c r="E25" s="57"/>
      <c r="F25" s="58"/>
      <c r="G25" s="59"/>
      <c r="H25" s="59"/>
    </row>
    <row r="26" spans="1:8" s="33" customFormat="1" ht="20.100000000000001" customHeight="1" x14ac:dyDescent="0.2">
      <c r="A26" s="81"/>
      <c r="B26" s="81"/>
      <c r="C26" s="81"/>
      <c r="D26" s="82">
        <v>42671</v>
      </c>
      <c r="E26" s="82">
        <v>42710</v>
      </c>
      <c r="F26" s="83">
        <v>51.85</v>
      </c>
      <c r="G26" s="84" t="s">
        <v>951</v>
      </c>
      <c r="H26" s="84" t="s">
        <v>952</v>
      </c>
    </row>
    <row r="27" spans="1:8" s="33" customFormat="1" ht="20.100000000000001" customHeight="1" x14ac:dyDescent="0.2">
      <c r="A27" s="44" t="s">
        <v>69</v>
      </c>
      <c r="B27" s="45" t="s">
        <v>953</v>
      </c>
      <c r="C27" s="44" t="s">
        <v>954</v>
      </c>
      <c r="D27" s="57"/>
      <c r="E27" s="57"/>
      <c r="F27" s="58"/>
      <c r="G27" s="59"/>
      <c r="H27" s="59"/>
    </row>
    <row r="28" spans="1:8" s="33" customFormat="1" ht="20.100000000000001" customHeight="1" x14ac:dyDescent="0.2">
      <c r="A28" s="44" t="s">
        <v>69</v>
      </c>
      <c r="B28" s="45" t="s">
        <v>955</v>
      </c>
      <c r="C28" s="44" t="s">
        <v>956</v>
      </c>
      <c r="D28" s="57"/>
      <c r="E28" s="57"/>
      <c r="F28" s="58"/>
      <c r="G28" s="59"/>
      <c r="H28" s="59"/>
    </row>
    <row r="29" spans="1:8" s="78" customFormat="1" ht="20.100000000000001" customHeight="1" x14ac:dyDescent="0.2">
      <c r="A29" s="74"/>
      <c r="B29" s="51" t="s">
        <v>955</v>
      </c>
      <c r="C29" s="50" t="s">
        <v>956</v>
      </c>
      <c r="D29" s="92">
        <v>42496</v>
      </c>
      <c r="E29" s="92">
        <v>42528</v>
      </c>
      <c r="F29" s="106">
        <v>0</v>
      </c>
      <c r="G29" s="77" t="s">
        <v>957</v>
      </c>
      <c r="H29" s="77" t="s">
        <v>957</v>
      </c>
    </row>
    <row r="30" spans="1:8" s="55" customFormat="1" ht="20.100000000000001" customHeight="1" x14ac:dyDescent="0.2">
      <c r="A30" s="50" t="s">
        <v>69</v>
      </c>
      <c r="B30" s="51"/>
      <c r="C30" s="50"/>
      <c r="D30" s="52">
        <v>42528</v>
      </c>
      <c r="E30" s="52">
        <v>42558</v>
      </c>
      <c r="F30" s="53">
        <v>0</v>
      </c>
      <c r="G30" s="54" t="s">
        <v>957</v>
      </c>
      <c r="H30" s="54" t="s">
        <v>957</v>
      </c>
    </row>
    <row r="31" spans="1:8" s="55" customFormat="1" ht="20.100000000000001" customHeight="1" x14ac:dyDescent="0.2">
      <c r="A31" s="50"/>
      <c r="B31" s="51"/>
      <c r="C31" s="50"/>
      <c r="D31" s="52">
        <v>42558</v>
      </c>
      <c r="E31" s="52">
        <v>42587</v>
      </c>
      <c r="F31" s="53">
        <v>0</v>
      </c>
      <c r="G31" s="54" t="s">
        <v>957</v>
      </c>
      <c r="H31" s="54" t="s">
        <v>957</v>
      </c>
    </row>
    <row r="32" spans="1:8" s="55" customFormat="1" ht="20.100000000000001" customHeight="1" x14ac:dyDescent="0.2">
      <c r="A32" s="50"/>
      <c r="B32" s="51"/>
      <c r="C32" s="50"/>
      <c r="D32" s="52">
        <v>42587</v>
      </c>
      <c r="E32" s="52">
        <v>42619</v>
      </c>
      <c r="F32" s="53">
        <v>0</v>
      </c>
      <c r="G32" s="54" t="s">
        <v>957</v>
      </c>
      <c r="H32" s="54" t="s">
        <v>957</v>
      </c>
    </row>
    <row r="33" spans="1:8" s="55" customFormat="1" ht="20.100000000000001" customHeight="1" x14ac:dyDescent="0.2">
      <c r="A33" s="50"/>
      <c r="B33" s="51"/>
      <c r="C33" s="50"/>
      <c r="D33" s="52">
        <v>42619</v>
      </c>
      <c r="E33" s="52">
        <v>42643</v>
      </c>
      <c r="F33" s="53">
        <v>46.57</v>
      </c>
      <c r="G33" s="54" t="s">
        <v>957</v>
      </c>
      <c r="H33" s="54" t="s">
        <v>958</v>
      </c>
    </row>
    <row r="34" spans="1:8" s="55" customFormat="1" ht="20.100000000000001" customHeight="1" x14ac:dyDescent="0.2">
      <c r="A34" s="50"/>
      <c r="B34" s="51"/>
      <c r="C34" s="50"/>
      <c r="D34" s="52">
        <v>42643</v>
      </c>
      <c r="E34" s="52">
        <v>42647</v>
      </c>
      <c r="F34" s="53">
        <v>0</v>
      </c>
      <c r="G34" s="102" t="s">
        <v>959</v>
      </c>
      <c r="H34" s="54" t="s">
        <v>960</v>
      </c>
    </row>
    <row r="35" spans="1:8" s="33" customFormat="1" ht="20.100000000000001" customHeight="1" x14ac:dyDescent="0.2">
      <c r="A35" s="44" t="s">
        <v>69</v>
      </c>
      <c r="B35" s="45" t="s">
        <v>961</v>
      </c>
      <c r="C35" s="44" t="s">
        <v>962</v>
      </c>
      <c r="D35" s="87"/>
      <c r="E35" s="87"/>
      <c r="F35" s="100"/>
      <c r="G35" s="89"/>
      <c r="H35" s="89"/>
    </row>
    <row r="36" spans="1:8" s="33" customFormat="1" ht="20.100000000000001" customHeight="1" x14ac:dyDescent="0.2">
      <c r="A36" s="81" t="s">
        <v>0</v>
      </c>
      <c r="B36" s="101" t="s">
        <v>961</v>
      </c>
      <c r="C36" s="81" t="s">
        <v>963</v>
      </c>
      <c r="D36" s="82"/>
      <c r="E36" s="82"/>
      <c r="F36" s="83"/>
      <c r="G36" s="84"/>
      <c r="H36" s="84"/>
    </row>
    <row r="37" spans="1:8" s="33" customFormat="1" ht="20.100000000000001" customHeight="1" x14ac:dyDescent="0.2">
      <c r="A37" s="44" t="s">
        <v>69</v>
      </c>
      <c r="B37" s="44" t="s">
        <v>964</v>
      </c>
      <c r="C37" s="44" t="s">
        <v>965</v>
      </c>
      <c r="D37" s="57"/>
      <c r="E37" s="57"/>
      <c r="F37" s="58"/>
      <c r="G37" s="59"/>
      <c r="H37" s="59"/>
    </row>
    <row r="38" spans="1:8" s="33" customFormat="1" ht="20.100000000000001" customHeight="1" x14ac:dyDescent="0.2">
      <c r="A38" s="44" t="s">
        <v>69</v>
      </c>
      <c r="B38" s="45" t="s">
        <v>966</v>
      </c>
      <c r="C38" s="44" t="s">
        <v>967</v>
      </c>
      <c r="D38" s="57"/>
      <c r="E38" s="57"/>
      <c r="F38" s="58"/>
      <c r="G38" s="59"/>
      <c r="H38" s="59"/>
    </row>
    <row r="39" spans="1:8" s="33" customFormat="1" ht="20.100000000000001" customHeight="1" x14ac:dyDescent="0.2">
      <c r="A39" s="44" t="s">
        <v>69</v>
      </c>
      <c r="B39" s="45" t="s">
        <v>968</v>
      </c>
      <c r="C39" s="44" t="s">
        <v>969</v>
      </c>
      <c r="D39" s="57"/>
      <c r="E39" s="57"/>
      <c r="F39" s="58"/>
      <c r="G39" s="59"/>
      <c r="H39" s="59"/>
    </row>
    <row r="40" spans="1:8" s="33" customFormat="1" ht="20.100000000000001" customHeight="1" x14ac:dyDescent="0.2">
      <c r="A40" s="44" t="s">
        <v>69</v>
      </c>
      <c r="B40" s="45" t="s">
        <v>970</v>
      </c>
      <c r="C40" s="44" t="s">
        <v>971</v>
      </c>
      <c r="D40" s="57"/>
      <c r="E40" s="57"/>
      <c r="F40" s="58"/>
      <c r="G40" s="59"/>
      <c r="H40" s="59"/>
    </row>
    <row r="41" spans="1:8" s="55" customFormat="1" ht="20.100000000000001" customHeight="1" x14ac:dyDescent="0.2">
      <c r="A41" s="44" t="s">
        <v>69</v>
      </c>
      <c r="B41" s="44" t="s">
        <v>972</v>
      </c>
      <c r="C41" s="44" t="s">
        <v>973</v>
      </c>
      <c r="D41" s="57"/>
      <c r="E41" s="57"/>
      <c r="F41" s="58"/>
      <c r="G41" s="59"/>
      <c r="H41" s="59"/>
    </row>
    <row r="42" spans="1:8" s="55" customFormat="1" ht="20.100000000000001" customHeight="1" x14ac:dyDescent="0.2">
      <c r="A42" s="44" t="s">
        <v>69</v>
      </c>
      <c r="B42" s="44" t="s">
        <v>974</v>
      </c>
      <c r="C42" s="44" t="s">
        <v>975</v>
      </c>
      <c r="D42" s="57"/>
      <c r="E42" s="57"/>
      <c r="F42" s="58"/>
      <c r="G42" s="59"/>
      <c r="H42" s="59"/>
    </row>
    <row r="43" spans="1:8" s="55" customFormat="1" ht="20.100000000000001" customHeight="1" x14ac:dyDescent="0.2">
      <c r="A43" s="44"/>
      <c r="B43" s="44" t="s">
        <v>976</v>
      </c>
      <c r="C43" s="44" t="s">
        <v>977</v>
      </c>
      <c r="D43" s="57"/>
      <c r="E43" s="57"/>
      <c r="F43" s="58"/>
      <c r="G43" s="59"/>
      <c r="H43" s="59"/>
    </row>
    <row r="44" spans="1:8" s="55" customFormat="1" ht="20.100000000000001" customHeight="1" x14ac:dyDescent="0.2">
      <c r="A44" s="61"/>
      <c r="B44" s="61"/>
      <c r="C44" s="61"/>
      <c r="D44" s="52">
        <v>42805</v>
      </c>
      <c r="E44" s="52">
        <v>42831</v>
      </c>
      <c r="F44" s="53">
        <v>43.55</v>
      </c>
      <c r="G44" s="54" t="s">
        <v>978</v>
      </c>
      <c r="H44" s="54" t="s">
        <v>979</v>
      </c>
    </row>
    <row r="45" spans="1:8" s="55" customFormat="1" ht="20.100000000000001" customHeight="1" x14ac:dyDescent="0.2">
      <c r="A45" s="61"/>
      <c r="B45" s="61"/>
      <c r="C45" s="61"/>
      <c r="D45" s="52">
        <v>42831</v>
      </c>
      <c r="E45" s="52">
        <v>42863</v>
      </c>
      <c r="F45" s="53">
        <v>83.91</v>
      </c>
      <c r="G45" s="54" t="s">
        <v>979</v>
      </c>
      <c r="H45" s="54" t="s">
        <v>980</v>
      </c>
    </row>
    <row r="46" spans="1:8" s="55" customFormat="1" ht="20.100000000000001" customHeight="1" x14ac:dyDescent="0.2">
      <c r="A46" s="61"/>
      <c r="B46" s="61"/>
      <c r="C46" s="61"/>
      <c r="D46" s="52">
        <v>42863</v>
      </c>
      <c r="E46" s="52">
        <v>42864</v>
      </c>
      <c r="F46" s="53">
        <v>1.03</v>
      </c>
      <c r="G46" s="54" t="s">
        <v>980</v>
      </c>
      <c r="H46" s="54" t="s">
        <v>981</v>
      </c>
    </row>
    <row r="47" spans="1:8" s="55" customFormat="1" ht="20.100000000000001" customHeight="1" x14ac:dyDescent="0.2">
      <c r="A47" s="44" t="s">
        <v>69</v>
      </c>
      <c r="B47" s="44" t="s">
        <v>982</v>
      </c>
      <c r="C47" s="44" t="s">
        <v>983</v>
      </c>
      <c r="D47" s="57"/>
      <c r="E47" s="57"/>
      <c r="F47" s="58"/>
      <c r="G47" s="59"/>
      <c r="H47" s="59"/>
    </row>
    <row r="48" spans="1:8" s="55" customFormat="1" ht="20.100000000000001" customHeight="1" x14ac:dyDescent="0.2">
      <c r="A48" s="50" t="s">
        <v>69</v>
      </c>
      <c r="B48" s="50" t="s">
        <v>982</v>
      </c>
      <c r="C48" s="50" t="s">
        <v>983</v>
      </c>
      <c r="D48" s="52">
        <v>42496</v>
      </c>
      <c r="E48" s="52">
        <v>42559</v>
      </c>
      <c r="F48" s="53">
        <v>6.21</v>
      </c>
      <c r="G48" s="54" t="s">
        <v>984</v>
      </c>
      <c r="H48" s="54" t="s">
        <v>985</v>
      </c>
    </row>
    <row r="49" spans="1:8" s="55" customFormat="1" ht="20.100000000000001" customHeight="1" x14ac:dyDescent="0.2">
      <c r="A49" s="61"/>
      <c r="B49" s="61"/>
      <c r="C49" s="61"/>
      <c r="D49" s="52">
        <v>42559</v>
      </c>
      <c r="E49" s="52">
        <v>42587</v>
      </c>
      <c r="F49" s="53">
        <v>0</v>
      </c>
      <c r="G49" s="54" t="s">
        <v>985</v>
      </c>
      <c r="H49" s="54" t="s">
        <v>986</v>
      </c>
    </row>
    <row r="50" spans="1:8" s="55" customFormat="1" ht="20.100000000000001" customHeight="1" x14ac:dyDescent="0.2">
      <c r="A50" s="61"/>
      <c r="B50" s="61"/>
      <c r="C50" s="61"/>
      <c r="D50" s="52">
        <v>42587</v>
      </c>
      <c r="E50" s="52">
        <v>42619</v>
      </c>
      <c r="F50" s="53">
        <v>5.17</v>
      </c>
      <c r="G50" s="54" t="s">
        <v>986</v>
      </c>
      <c r="H50" s="54" t="s">
        <v>987</v>
      </c>
    </row>
    <row r="51" spans="1:8" s="55" customFormat="1" ht="20.100000000000001" customHeight="1" x14ac:dyDescent="0.2">
      <c r="A51" s="61"/>
      <c r="B51" s="61"/>
      <c r="C51" s="61"/>
      <c r="D51" s="52">
        <v>42619</v>
      </c>
      <c r="E51" s="52">
        <v>42648</v>
      </c>
      <c r="F51" s="53">
        <v>2.0699999999999998</v>
      </c>
      <c r="G51" s="54" t="s">
        <v>987</v>
      </c>
      <c r="H51" s="54" t="s">
        <v>988</v>
      </c>
    </row>
    <row r="52" spans="1:8" s="55" customFormat="1" ht="20.100000000000001" customHeight="1" x14ac:dyDescent="0.2">
      <c r="A52" s="61"/>
      <c r="B52" s="61"/>
      <c r="C52" s="61"/>
      <c r="D52" s="52">
        <v>42648</v>
      </c>
      <c r="E52" s="52">
        <v>42677</v>
      </c>
      <c r="F52" s="53">
        <v>3.1</v>
      </c>
      <c r="G52" s="54" t="s">
        <v>988</v>
      </c>
      <c r="H52" s="54" t="s">
        <v>989</v>
      </c>
    </row>
    <row r="53" spans="1:8" s="55" customFormat="1" ht="20.100000000000001" customHeight="1" x14ac:dyDescent="0.2">
      <c r="A53" s="61"/>
      <c r="B53" s="61"/>
      <c r="C53" s="61"/>
      <c r="D53" s="52">
        <v>42680</v>
      </c>
      <c r="E53" s="52">
        <v>42710</v>
      </c>
      <c r="F53" s="53">
        <v>63.25</v>
      </c>
      <c r="G53" s="54" t="s">
        <v>989</v>
      </c>
      <c r="H53" s="54" t="s">
        <v>990</v>
      </c>
    </row>
    <row r="54" spans="1:8" s="55" customFormat="1" ht="20.100000000000001" customHeight="1" x14ac:dyDescent="0.2">
      <c r="A54" s="61"/>
      <c r="B54" s="61"/>
      <c r="C54" s="61"/>
      <c r="D54" s="52">
        <v>42710</v>
      </c>
      <c r="E54" s="52">
        <v>42742</v>
      </c>
      <c r="F54" s="53">
        <v>77.7</v>
      </c>
      <c r="G54" s="54" t="s">
        <v>990</v>
      </c>
      <c r="H54" s="54" t="s">
        <v>991</v>
      </c>
    </row>
    <row r="55" spans="1:8" s="55" customFormat="1" ht="20.100000000000001" customHeight="1" x14ac:dyDescent="0.2">
      <c r="A55" s="61"/>
      <c r="B55" s="61"/>
      <c r="C55" s="61"/>
      <c r="D55" s="52">
        <v>42742</v>
      </c>
      <c r="E55" s="52">
        <v>42772</v>
      </c>
      <c r="F55" s="53">
        <v>104.63</v>
      </c>
      <c r="G55" s="54" t="s">
        <v>991</v>
      </c>
      <c r="H55" s="54" t="s">
        <v>992</v>
      </c>
    </row>
    <row r="56" spans="1:8" s="55" customFormat="1" ht="20.100000000000001" customHeight="1" x14ac:dyDescent="0.2">
      <c r="A56" s="61"/>
      <c r="B56" s="61"/>
      <c r="C56" s="61"/>
      <c r="D56" s="52">
        <v>42772</v>
      </c>
      <c r="E56" s="52">
        <v>42802</v>
      </c>
      <c r="F56" s="53">
        <v>179.22</v>
      </c>
      <c r="G56" s="54" t="s">
        <v>992</v>
      </c>
      <c r="H56" s="54" t="s">
        <v>993</v>
      </c>
    </row>
    <row r="57" spans="1:8" s="55" customFormat="1" ht="20.100000000000001" customHeight="1" x14ac:dyDescent="0.2">
      <c r="A57" s="61"/>
      <c r="B57" s="61"/>
      <c r="C57" s="61"/>
      <c r="D57" s="52">
        <v>42802</v>
      </c>
      <c r="E57" s="52">
        <v>42831</v>
      </c>
      <c r="F57" s="53">
        <v>72.59</v>
      </c>
      <c r="G57" s="54" t="s">
        <v>993</v>
      </c>
      <c r="H57" s="54" t="s">
        <v>994</v>
      </c>
    </row>
    <row r="58" spans="1:8" s="55" customFormat="1" ht="20.100000000000001" customHeight="1" x14ac:dyDescent="0.2">
      <c r="A58" s="61"/>
      <c r="B58" s="61"/>
      <c r="C58" s="61"/>
      <c r="D58" s="52">
        <v>42831</v>
      </c>
      <c r="E58" s="52">
        <v>42863</v>
      </c>
      <c r="F58" s="53">
        <v>67.34</v>
      </c>
      <c r="G58" s="54" t="s">
        <v>994</v>
      </c>
      <c r="H58" s="54" t="s">
        <v>995</v>
      </c>
    </row>
    <row r="59" spans="1:8" s="55" customFormat="1" ht="20.100000000000001" customHeight="1" x14ac:dyDescent="0.2">
      <c r="A59" s="61"/>
      <c r="B59" s="61"/>
      <c r="C59" s="61"/>
      <c r="D59" s="52">
        <v>42863</v>
      </c>
      <c r="E59" s="52">
        <v>42893</v>
      </c>
      <c r="F59" s="53">
        <v>10.37</v>
      </c>
      <c r="G59" s="54" t="s">
        <v>995</v>
      </c>
      <c r="H59" s="54" t="s">
        <v>996</v>
      </c>
    </row>
    <row r="60" spans="1:8" s="33" customFormat="1" ht="20.100000000000001" customHeight="1" x14ac:dyDescent="0.2">
      <c r="A60" s="44" t="s">
        <v>69</v>
      </c>
      <c r="B60" s="44" t="s">
        <v>997</v>
      </c>
      <c r="C60" s="44" t="s">
        <v>998</v>
      </c>
      <c r="D60" s="57"/>
      <c r="E60" s="57"/>
      <c r="F60" s="58"/>
      <c r="G60" s="59"/>
      <c r="H60" s="59"/>
    </row>
    <row r="61" spans="1:8" s="33" customFormat="1" ht="20.100000000000001" customHeight="1" x14ac:dyDescent="0.2">
      <c r="A61" s="44" t="s">
        <v>69</v>
      </c>
      <c r="B61" s="44" t="s">
        <v>999</v>
      </c>
      <c r="C61" s="44" t="s">
        <v>1000</v>
      </c>
      <c r="D61" s="57"/>
      <c r="E61" s="57"/>
      <c r="F61" s="58"/>
      <c r="G61" s="59"/>
      <c r="H61" s="59"/>
    </row>
    <row r="62" spans="1:8" s="33" customFormat="1" ht="20.100000000000001" customHeight="1" x14ac:dyDescent="0.2">
      <c r="A62" s="44" t="s">
        <v>69</v>
      </c>
      <c r="B62" s="44" t="s">
        <v>1001</v>
      </c>
      <c r="C62" s="44" t="s">
        <v>1002</v>
      </c>
      <c r="D62" s="57"/>
      <c r="E62" s="57"/>
      <c r="F62" s="58"/>
      <c r="G62" s="59"/>
      <c r="H62" s="59"/>
    </row>
    <row r="63" spans="1:8" s="33" customFormat="1" ht="20.100000000000001" customHeight="1" x14ac:dyDescent="0.2">
      <c r="A63" s="44" t="s">
        <v>69</v>
      </c>
      <c r="B63" s="44" t="s">
        <v>1003</v>
      </c>
      <c r="C63" s="44" t="s">
        <v>1004</v>
      </c>
      <c r="D63" s="57"/>
      <c r="E63" s="57"/>
      <c r="F63" s="58"/>
      <c r="G63" s="59"/>
      <c r="H63" s="59"/>
    </row>
    <row r="64" spans="1:8" s="33" customFormat="1" ht="20.100000000000001" customHeight="1" x14ac:dyDescent="0.2">
      <c r="A64" s="44" t="s">
        <v>69</v>
      </c>
      <c r="B64" s="44" t="s">
        <v>1005</v>
      </c>
      <c r="C64" s="44" t="s">
        <v>1006</v>
      </c>
      <c r="D64" s="57"/>
      <c r="E64" s="57"/>
      <c r="F64" s="58"/>
      <c r="G64" s="59"/>
      <c r="H64" s="59"/>
    </row>
    <row r="65" spans="1:8" s="33" customFormat="1" ht="20.100000000000001" customHeight="1" x14ac:dyDescent="0.2">
      <c r="A65" s="44" t="s">
        <v>69</v>
      </c>
      <c r="B65" s="44" t="s">
        <v>115</v>
      </c>
      <c r="C65" s="44" t="s">
        <v>1007</v>
      </c>
      <c r="D65" s="87"/>
      <c r="E65" s="87"/>
      <c r="F65" s="100"/>
      <c r="G65" s="89"/>
      <c r="H65" s="89"/>
    </row>
    <row r="66" spans="1:8" s="55" customFormat="1" ht="20.100000000000001" customHeight="1" x14ac:dyDescent="0.2">
      <c r="A66" s="44" t="s">
        <v>69</v>
      </c>
      <c r="B66" s="44" t="s">
        <v>1008</v>
      </c>
      <c r="C66" s="44" t="s">
        <v>1009</v>
      </c>
      <c r="D66" s="57"/>
      <c r="E66" s="57"/>
      <c r="F66" s="58"/>
      <c r="G66" s="59"/>
      <c r="H66" s="59"/>
    </row>
    <row r="67" spans="1:8" s="55" customFormat="1" ht="20.100000000000001" customHeight="1" x14ac:dyDescent="0.2">
      <c r="A67" s="44" t="s">
        <v>69</v>
      </c>
      <c r="B67" s="44" t="s">
        <v>1010</v>
      </c>
      <c r="C67" s="44" t="s">
        <v>1011</v>
      </c>
      <c r="D67" s="57"/>
      <c r="E67" s="57"/>
      <c r="F67" s="58"/>
      <c r="G67" s="59"/>
      <c r="H67" s="59"/>
    </row>
    <row r="68" spans="1:8" s="55" customFormat="1" ht="20.100000000000001" customHeight="1" x14ac:dyDescent="0.2">
      <c r="A68" s="81" t="s">
        <v>69</v>
      </c>
      <c r="B68" s="81" t="s">
        <v>1010</v>
      </c>
      <c r="C68" s="81" t="s">
        <v>1011</v>
      </c>
      <c r="D68" s="82">
        <v>42496</v>
      </c>
      <c r="E68" s="82">
        <v>42559</v>
      </c>
      <c r="F68" s="83">
        <v>6.21</v>
      </c>
      <c r="G68" s="84" t="s">
        <v>1012</v>
      </c>
      <c r="H68" s="84" t="s">
        <v>1013</v>
      </c>
    </row>
    <row r="69" spans="1:8" s="55" customFormat="1" ht="20.100000000000001" customHeight="1" x14ac:dyDescent="0.2">
      <c r="A69" s="81"/>
      <c r="B69" s="81"/>
      <c r="C69" s="81"/>
      <c r="D69" s="82">
        <v>42559</v>
      </c>
      <c r="E69" s="82">
        <v>42587</v>
      </c>
      <c r="F69" s="83">
        <v>2.0699999999999998</v>
      </c>
      <c r="G69" s="84" t="s">
        <v>1013</v>
      </c>
      <c r="H69" s="84" t="s">
        <v>1014</v>
      </c>
    </row>
    <row r="70" spans="1:8" s="55" customFormat="1" ht="20.100000000000001" customHeight="1" x14ac:dyDescent="0.2">
      <c r="A70" s="81"/>
      <c r="B70" s="81"/>
      <c r="C70" s="81"/>
      <c r="D70" s="82">
        <v>42559</v>
      </c>
      <c r="E70" s="82">
        <v>42619</v>
      </c>
      <c r="F70" s="83">
        <v>0</v>
      </c>
      <c r="G70" s="84" t="s">
        <v>1013</v>
      </c>
      <c r="H70" s="84" t="s">
        <v>1013</v>
      </c>
    </row>
    <row r="71" spans="1:8" s="55" customFormat="1" ht="20.100000000000001" customHeight="1" x14ac:dyDescent="0.2">
      <c r="A71" s="81"/>
      <c r="B71" s="81"/>
      <c r="C71" s="81"/>
      <c r="D71" s="82">
        <v>42619</v>
      </c>
      <c r="E71" s="82">
        <v>42648</v>
      </c>
      <c r="F71" s="83">
        <v>4.1399999999999997</v>
      </c>
      <c r="G71" s="84" t="s">
        <v>1013</v>
      </c>
      <c r="H71" s="84" t="s">
        <v>1015</v>
      </c>
    </row>
    <row r="72" spans="1:8" s="55" customFormat="1" ht="20.100000000000001" customHeight="1" x14ac:dyDescent="0.2">
      <c r="A72" s="81"/>
      <c r="B72" s="81"/>
      <c r="C72" s="81"/>
      <c r="D72" s="82">
        <v>42648</v>
      </c>
      <c r="E72" s="82">
        <v>42677</v>
      </c>
      <c r="F72" s="83">
        <v>4.1399999999999997</v>
      </c>
      <c r="G72" s="84" t="s">
        <v>1015</v>
      </c>
      <c r="H72" s="84" t="s">
        <v>1016</v>
      </c>
    </row>
    <row r="73" spans="1:8" s="55" customFormat="1" ht="20.100000000000001" customHeight="1" x14ac:dyDescent="0.2">
      <c r="A73" s="81"/>
      <c r="B73" s="81"/>
      <c r="C73" s="81"/>
      <c r="D73" s="82">
        <v>42677</v>
      </c>
      <c r="E73" s="82">
        <v>42684</v>
      </c>
      <c r="F73" s="83">
        <v>3.1</v>
      </c>
      <c r="G73" s="84" t="s">
        <v>1016</v>
      </c>
      <c r="H73" s="84" t="s">
        <v>1017</v>
      </c>
    </row>
    <row r="74" spans="1:8" s="55" customFormat="1" ht="20.100000000000001" customHeight="1" x14ac:dyDescent="0.2">
      <c r="A74" s="44" t="s">
        <v>69</v>
      </c>
      <c r="B74" s="44" t="s">
        <v>1018</v>
      </c>
      <c r="C74" s="44" t="s">
        <v>1019</v>
      </c>
      <c r="D74" s="57"/>
      <c r="E74" s="57"/>
      <c r="F74" s="58"/>
      <c r="G74" s="59"/>
      <c r="H74" s="59"/>
    </row>
    <row r="75" spans="1:8" s="33" customFormat="1" ht="20.100000000000001" customHeight="1" x14ac:dyDescent="0.2">
      <c r="A75" s="44" t="s">
        <v>69</v>
      </c>
      <c r="B75" s="44" t="s">
        <v>1020</v>
      </c>
      <c r="C75" s="44" t="s">
        <v>1021</v>
      </c>
      <c r="D75" s="87"/>
      <c r="E75" s="87"/>
      <c r="F75" s="100"/>
      <c r="G75" s="89"/>
      <c r="H75" s="89"/>
    </row>
    <row r="76" spans="1:8" s="33" customFormat="1" ht="20.100000000000001" customHeight="1" x14ac:dyDescent="0.2">
      <c r="A76" s="44" t="s">
        <v>69</v>
      </c>
      <c r="B76" s="44" t="s">
        <v>1022</v>
      </c>
      <c r="C76" s="44" t="s">
        <v>954</v>
      </c>
      <c r="D76" s="57"/>
      <c r="E76" s="57"/>
      <c r="F76" s="58"/>
      <c r="G76" s="59"/>
      <c r="H76" s="59"/>
    </row>
    <row r="77" spans="1:8" s="33" customFormat="1" ht="20.100000000000001" customHeight="1" x14ac:dyDescent="0.2">
      <c r="A77" s="44" t="s">
        <v>69</v>
      </c>
      <c r="B77" s="44" t="s">
        <v>1023</v>
      </c>
      <c r="C77" s="44" t="s">
        <v>1024</v>
      </c>
      <c r="D77" s="57"/>
      <c r="E77" s="57"/>
      <c r="F77" s="58"/>
      <c r="G77" s="59"/>
      <c r="H77" s="59"/>
    </row>
    <row r="78" spans="1:8" s="33" customFormat="1" ht="20.100000000000001" customHeight="1" x14ac:dyDescent="0.2">
      <c r="A78" s="81" t="s">
        <v>0</v>
      </c>
      <c r="B78" s="81" t="s">
        <v>1023</v>
      </c>
      <c r="C78" s="81" t="s">
        <v>1024</v>
      </c>
      <c r="D78" s="82">
        <v>42496</v>
      </c>
      <c r="E78" s="82">
        <v>42559</v>
      </c>
      <c r="F78" s="83">
        <v>11.39</v>
      </c>
      <c r="G78" s="84" t="s">
        <v>1025</v>
      </c>
      <c r="H78" s="84" t="s">
        <v>1026</v>
      </c>
    </row>
    <row r="79" spans="1:8" s="33" customFormat="1" ht="20.100000000000001" customHeight="1" x14ac:dyDescent="0.2">
      <c r="A79" s="81"/>
      <c r="B79" s="81"/>
      <c r="C79" s="81"/>
      <c r="D79" s="82">
        <v>42559</v>
      </c>
      <c r="E79" s="82">
        <v>42587</v>
      </c>
      <c r="F79" s="83">
        <v>17.59</v>
      </c>
      <c r="G79" s="84" t="s">
        <v>1026</v>
      </c>
      <c r="H79" s="84" t="s">
        <v>1027</v>
      </c>
    </row>
    <row r="80" spans="1:8" s="33" customFormat="1" ht="20.100000000000001" customHeight="1" x14ac:dyDescent="0.2">
      <c r="A80" s="81"/>
      <c r="B80" s="81"/>
      <c r="C80" s="81"/>
      <c r="D80" s="82">
        <v>42559</v>
      </c>
      <c r="E80" s="82">
        <v>42619</v>
      </c>
      <c r="F80" s="83">
        <v>8.2799999999999994</v>
      </c>
      <c r="G80" s="84" t="s">
        <v>1026</v>
      </c>
      <c r="H80" s="84" t="s">
        <v>1028</v>
      </c>
    </row>
    <row r="81" spans="1:8" s="33" customFormat="1" ht="20.100000000000001" customHeight="1" x14ac:dyDescent="0.2">
      <c r="A81" s="81"/>
      <c r="B81" s="81"/>
      <c r="C81" s="81"/>
      <c r="D81" s="82">
        <v>42619</v>
      </c>
      <c r="E81" s="82">
        <v>42647</v>
      </c>
      <c r="F81" s="83">
        <v>9.31</v>
      </c>
      <c r="G81" s="84" t="s">
        <v>1028</v>
      </c>
      <c r="H81" s="84" t="s">
        <v>1029</v>
      </c>
    </row>
    <row r="82" spans="1:8" s="33" customFormat="1" ht="20.100000000000001" customHeight="1" x14ac:dyDescent="0.2">
      <c r="A82" s="44" t="s">
        <v>69</v>
      </c>
      <c r="B82" s="44" t="s">
        <v>1030</v>
      </c>
      <c r="C82" s="44" t="s">
        <v>1031</v>
      </c>
      <c r="D82" s="87"/>
      <c r="E82" s="87"/>
      <c r="F82" s="100"/>
      <c r="G82" s="89"/>
      <c r="H82" s="89"/>
    </row>
    <row r="83" spans="1:8" s="33" customFormat="1" ht="20.100000000000001" customHeight="1" x14ac:dyDescent="0.2">
      <c r="A83" s="44" t="s">
        <v>69</v>
      </c>
      <c r="B83" s="44" t="s">
        <v>1032</v>
      </c>
      <c r="C83" s="44" t="s">
        <v>1033</v>
      </c>
      <c r="D83" s="57"/>
      <c r="E83" s="57"/>
      <c r="F83" s="58"/>
      <c r="G83" s="59"/>
      <c r="H83" s="59"/>
    </row>
    <row r="84" spans="1:8" s="33" customFormat="1" ht="20.100000000000001" customHeight="1" x14ac:dyDescent="0.2">
      <c r="A84" s="44" t="s">
        <v>69</v>
      </c>
      <c r="B84" s="44" t="s">
        <v>1034</v>
      </c>
      <c r="C84" s="44" t="s">
        <v>1035</v>
      </c>
      <c r="D84" s="87"/>
      <c r="E84" s="87"/>
      <c r="F84" s="100"/>
      <c r="G84" s="89"/>
      <c r="H84" s="89"/>
    </row>
    <row r="85" spans="1:8" s="33" customFormat="1" ht="20.100000000000001" customHeight="1" x14ac:dyDescent="0.2">
      <c r="A85" s="44" t="s">
        <v>69</v>
      </c>
      <c r="B85" s="44" t="s">
        <v>271</v>
      </c>
      <c r="C85" s="44" t="s">
        <v>1036</v>
      </c>
      <c r="D85" s="87"/>
      <c r="E85" s="87"/>
      <c r="F85" s="100"/>
      <c r="G85" s="89"/>
      <c r="H85" s="89"/>
    </row>
    <row r="86" spans="1:8" s="33" customFormat="1" ht="20.100000000000001" customHeight="1" x14ac:dyDescent="0.2">
      <c r="A86" s="44" t="s">
        <v>69</v>
      </c>
      <c r="B86" s="44" t="s">
        <v>1038</v>
      </c>
      <c r="C86" s="44" t="s">
        <v>977</v>
      </c>
      <c r="D86" s="87"/>
      <c r="E86" s="87"/>
      <c r="F86" s="100"/>
      <c r="G86" s="89"/>
      <c r="H86" s="89"/>
    </row>
    <row r="87" spans="1:8" s="33" customFormat="1" ht="20.100000000000001" customHeight="1" x14ac:dyDescent="0.2">
      <c r="A87" s="44" t="s">
        <v>69</v>
      </c>
      <c r="B87" s="44" t="s">
        <v>1039</v>
      </c>
      <c r="C87" s="44" t="s">
        <v>1040</v>
      </c>
      <c r="D87" s="87"/>
      <c r="E87" s="87"/>
      <c r="F87" s="100"/>
      <c r="G87" s="89"/>
      <c r="H87" s="89"/>
    </row>
    <row r="88" spans="1:8" s="33" customFormat="1" ht="20.100000000000001" customHeight="1" x14ac:dyDescent="0.2">
      <c r="A88" s="44" t="s">
        <v>69</v>
      </c>
      <c r="B88" s="44" t="s">
        <v>1041</v>
      </c>
      <c r="C88" s="44" t="s">
        <v>1042</v>
      </c>
      <c r="D88" s="87"/>
      <c r="E88" s="87"/>
      <c r="F88" s="100"/>
      <c r="G88" s="89"/>
      <c r="H88" s="89"/>
    </row>
    <row r="89" spans="1:8" s="33" customFormat="1" ht="20.100000000000001" customHeight="1" x14ac:dyDescent="0.2">
      <c r="A89" s="81"/>
      <c r="B89" s="81"/>
      <c r="C89" s="81"/>
      <c r="D89" s="82">
        <v>42773</v>
      </c>
      <c r="E89" s="82">
        <v>42802</v>
      </c>
      <c r="F89" s="83">
        <v>76.66</v>
      </c>
      <c r="G89" s="84" t="s">
        <v>1043</v>
      </c>
      <c r="H89" s="84" t="s">
        <v>1044</v>
      </c>
    </row>
    <row r="90" spans="1:8" s="33" customFormat="1" ht="20.100000000000001" customHeight="1" x14ac:dyDescent="0.2">
      <c r="A90" s="81"/>
      <c r="B90" s="81"/>
      <c r="C90" s="81"/>
      <c r="D90" s="82">
        <v>42802</v>
      </c>
      <c r="E90" s="82">
        <v>42831</v>
      </c>
      <c r="F90" s="83">
        <v>101.62</v>
      </c>
      <c r="G90" s="84" t="s">
        <v>1044</v>
      </c>
      <c r="H90" s="84" t="s">
        <v>1045</v>
      </c>
    </row>
    <row r="91" spans="1:8" s="33" customFormat="1" ht="20.100000000000001" customHeight="1" x14ac:dyDescent="0.2">
      <c r="A91" s="81"/>
      <c r="B91" s="81"/>
      <c r="C91" s="81"/>
      <c r="D91" s="82">
        <v>42802</v>
      </c>
      <c r="E91" s="82">
        <v>42846</v>
      </c>
      <c r="F91" s="83">
        <v>64.290000000000006</v>
      </c>
      <c r="G91" s="84" t="s">
        <v>1044</v>
      </c>
      <c r="H91" s="84" t="s">
        <v>1046</v>
      </c>
    </row>
    <row r="92" spans="1:8" s="33" customFormat="1" ht="20.100000000000001" customHeight="1" x14ac:dyDescent="0.2">
      <c r="A92" s="44" t="s">
        <v>69</v>
      </c>
      <c r="B92" s="44" t="s">
        <v>1047</v>
      </c>
      <c r="C92" s="44" t="s">
        <v>965</v>
      </c>
      <c r="D92" s="57"/>
      <c r="E92" s="57"/>
      <c r="F92" s="58"/>
      <c r="G92" s="59"/>
      <c r="H92" s="59"/>
    </row>
    <row r="93" spans="1:8" s="33" customFormat="1" ht="20.100000000000001" customHeight="1" x14ac:dyDescent="0.2">
      <c r="A93" s="44" t="s">
        <v>69</v>
      </c>
      <c r="B93" s="44" t="s">
        <v>1048</v>
      </c>
      <c r="C93" s="44" t="s">
        <v>1049</v>
      </c>
      <c r="D93" s="87"/>
      <c r="E93" s="87"/>
      <c r="F93" s="100"/>
      <c r="G93" s="89"/>
      <c r="H93" s="89"/>
    </row>
    <row r="94" spans="1:8" s="33" customFormat="1" ht="20.100000000000001" customHeight="1" x14ac:dyDescent="0.2">
      <c r="A94" s="44" t="s">
        <v>69</v>
      </c>
      <c r="B94" s="44" t="s">
        <v>1050</v>
      </c>
      <c r="C94" s="44" t="s">
        <v>1051</v>
      </c>
      <c r="D94" s="57"/>
      <c r="E94" s="57"/>
      <c r="F94" s="58"/>
      <c r="G94" s="59"/>
      <c r="H94" s="59"/>
    </row>
    <row r="95" spans="1:8" s="33" customFormat="1" ht="20.100000000000001" customHeight="1" x14ac:dyDescent="0.2">
      <c r="A95" s="44" t="s">
        <v>69</v>
      </c>
      <c r="B95" s="44" t="s">
        <v>1052</v>
      </c>
      <c r="C95" s="44" t="s">
        <v>1053</v>
      </c>
      <c r="D95" s="57"/>
      <c r="E95" s="57"/>
      <c r="F95" s="58"/>
      <c r="G95" s="59"/>
      <c r="H95" s="59"/>
    </row>
    <row r="96" spans="1:8" s="33" customFormat="1" ht="20.100000000000001" customHeight="1" x14ac:dyDescent="0.2">
      <c r="A96" s="44" t="s">
        <v>69</v>
      </c>
      <c r="B96" s="44" t="s">
        <v>1054</v>
      </c>
      <c r="C96" s="44" t="s">
        <v>1055</v>
      </c>
      <c r="D96" s="87"/>
      <c r="E96" s="87"/>
      <c r="F96" s="100"/>
      <c r="G96" s="89"/>
      <c r="H96" s="89"/>
    </row>
    <row r="97" spans="1:8" s="104" customFormat="1" ht="20.100000000000001" customHeight="1" x14ac:dyDescent="0.2">
      <c r="A97" s="91"/>
      <c r="B97" s="81" t="s">
        <v>1054</v>
      </c>
      <c r="C97" s="81" t="s">
        <v>1055</v>
      </c>
      <c r="D97" s="92">
        <v>42496</v>
      </c>
      <c r="E97" s="92">
        <v>42528</v>
      </c>
      <c r="F97" s="83">
        <v>17.61</v>
      </c>
      <c r="G97" s="93" t="s">
        <v>1297</v>
      </c>
      <c r="H97" s="93" t="s">
        <v>1056</v>
      </c>
    </row>
    <row r="98" spans="1:8" s="33" customFormat="1" ht="20.100000000000001" customHeight="1" x14ac:dyDescent="0.2">
      <c r="A98" s="81" t="s">
        <v>69</v>
      </c>
      <c r="B98" s="81" t="s">
        <v>1054</v>
      </c>
      <c r="C98" s="81" t="s">
        <v>1055</v>
      </c>
      <c r="D98" s="82">
        <v>42528</v>
      </c>
      <c r="E98" s="82">
        <v>42558</v>
      </c>
      <c r="F98" s="83">
        <v>8.2799999999999994</v>
      </c>
      <c r="G98" s="84" t="s">
        <v>1056</v>
      </c>
      <c r="H98" s="84" t="s">
        <v>1057</v>
      </c>
    </row>
    <row r="99" spans="1:8" s="33" customFormat="1" ht="20.100000000000001" customHeight="1" x14ac:dyDescent="0.2">
      <c r="A99" s="81"/>
      <c r="B99" s="81"/>
      <c r="C99" s="81"/>
      <c r="D99" s="82">
        <v>42376</v>
      </c>
      <c r="E99" s="82">
        <v>42559</v>
      </c>
      <c r="F99" s="83">
        <v>0</v>
      </c>
      <c r="G99" s="84" t="s">
        <v>1058</v>
      </c>
      <c r="H99" s="84" t="s">
        <v>1058</v>
      </c>
    </row>
    <row r="100" spans="1:8" s="33" customFormat="1" ht="20.100000000000001" customHeight="1" x14ac:dyDescent="0.2">
      <c r="A100" s="81"/>
      <c r="B100" s="81"/>
      <c r="C100" s="81"/>
      <c r="D100" s="82">
        <v>42559</v>
      </c>
      <c r="E100" s="82">
        <v>42587</v>
      </c>
      <c r="F100" s="83">
        <v>0</v>
      </c>
      <c r="G100" s="84" t="s">
        <v>1058</v>
      </c>
      <c r="H100" s="84" t="s">
        <v>1059</v>
      </c>
    </row>
    <row r="101" spans="1:8" s="33" customFormat="1" ht="20.100000000000001" customHeight="1" x14ac:dyDescent="0.2">
      <c r="A101" s="44" t="s">
        <v>69</v>
      </c>
      <c r="B101" s="44" t="s">
        <v>1060</v>
      </c>
      <c r="C101" s="44" t="s">
        <v>1024</v>
      </c>
      <c r="D101" s="57"/>
      <c r="E101" s="57"/>
      <c r="F101" s="58"/>
      <c r="G101" s="59"/>
      <c r="H101" s="59"/>
    </row>
    <row r="102" spans="1:8" s="33" customFormat="1" ht="20.100000000000001" customHeight="1" x14ac:dyDescent="0.2">
      <c r="A102" s="44" t="s">
        <v>69</v>
      </c>
      <c r="B102" s="44" t="s">
        <v>1061</v>
      </c>
      <c r="C102" s="44" t="s">
        <v>1062</v>
      </c>
      <c r="D102" s="87"/>
      <c r="E102" s="87"/>
      <c r="F102" s="100"/>
      <c r="G102" s="89"/>
      <c r="H102" s="89"/>
    </row>
    <row r="103" spans="1:8" s="33" customFormat="1" ht="20.100000000000001" customHeight="1" x14ac:dyDescent="0.2">
      <c r="A103" s="44" t="s">
        <v>69</v>
      </c>
      <c r="B103" s="44" t="s">
        <v>1063</v>
      </c>
      <c r="C103" s="44" t="s">
        <v>1064</v>
      </c>
      <c r="D103" s="57"/>
      <c r="E103" s="57"/>
      <c r="F103" s="58"/>
      <c r="G103" s="59"/>
      <c r="H103" s="59"/>
    </row>
    <row r="104" spans="1:8" s="33" customFormat="1" ht="20.100000000000001" customHeight="1" x14ac:dyDescent="0.2">
      <c r="A104" s="44" t="s">
        <v>69</v>
      </c>
      <c r="B104" s="44" t="s">
        <v>1065</v>
      </c>
      <c r="C104" s="44" t="s">
        <v>1066</v>
      </c>
      <c r="D104" s="57"/>
      <c r="E104" s="57"/>
      <c r="F104" s="58"/>
      <c r="G104" s="59"/>
      <c r="H104" s="59"/>
    </row>
    <row r="105" spans="1:8" s="33" customFormat="1" ht="20.100000000000001" customHeight="1" x14ac:dyDescent="0.2">
      <c r="A105" s="44" t="s">
        <v>69</v>
      </c>
      <c r="B105" s="44" t="s">
        <v>1067</v>
      </c>
      <c r="C105" s="44" t="s">
        <v>1068</v>
      </c>
      <c r="D105" s="57"/>
      <c r="E105" s="57"/>
      <c r="F105" s="58"/>
      <c r="G105" s="59"/>
      <c r="H105" s="59"/>
    </row>
    <row r="106" spans="1:8" s="33" customFormat="1" ht="20.100000000000001" customHeight="1" x14ac:dyDescent="0.2">
      <c r="A106" s="44" t="s">
        <v>69</v>
      </c>
      <c r="B106" s="44" t="s">
        <v>1069</v>
      </c>
      <c r="C106" s="44" t="s">
        <v>1070</v>
      </c>
      <c r="D106" s="57"/>
      <c r="E106" s="57"/>
      <c r="F106" s="58"/>
      <c r="G106" s="59"/>
      <c r="H106" s="59"/>
    </row>
    <row r="107" spans="1:8" s="33" customFormat="1" ht="20.100000000000001" customHeight="1" x14ac:dyDescent="0.2">
      <c r="A107" s="81"/>
      <c r="B107" s="81"/>
      <c r="C107" s="81"/>
      <c r="D107" s="82">
        <v>42866</v>
      </c>
      <c r="E107" s="82">
        <v>42893</v>
      </c>
      <c r="F107" s="83" t="s">
        <v>1071</v>
      </c>
      <c r="G107" s="84" t="s">
        <v>1072</v>
      </c>
      <c r="H107" s="84" t="s">
        <v>1072</v>
      </c>
    </row>
    <row r="108" spans="1:8" s="33" customFormat="1" ht="20.100000000000001" customHeight="1" x14ac:dyDescent="0.2">
      <c r="A108" s="44" t="s">
        <v>69</v>
      </c>
      <c r="B108" s="44" t="s">
        <v>1073</v>
      </c>
      <c r="C108" s="44" t="s">
        <v>1049</v>
      </c>
      <c r="D108" s="57"/>
      <c r="E108" s="57"/>
      <c r="F108" s="58"/>
      <c r="G108" s="59"/>
      <c r="H108" s="59"/>
    </row>
    <row r="109" spans="1:8" s="33" customFormat="1" ht="20.100000000000001" customHeight="1" x14ac:dyDescent="0.2">
      <c r="A109" s="81"/>
      <c r="B109" s="81"/>
      <c r="C109" s="81"/>
      <c r="D109" s="82">
        <v>42858</v>
      </c>
      <c r="E109" s="82">
        <v>42893</v>
      </c>
      <c r="F109" s="83">
        <v>47.7</v>
      </c>
      <c r="G109" s="84" t="s">
        <v>1074</v>
      </c>
      <c r="H109" s="84" t="s">
        <v>1075</v>
      </c>
    </row>
    <row r="110" spans="1:8" s="33" customFormat="1" ht="20.100000000000001" customHeight="1" x14ac:dyDescent="0.2">
      <c r="A110" s="44" t="s">
        <v>69</v>
      </c>
      <c r="B110" s="44" t="s">
        <v>1076</v>
      </c>
      <c r="C110" s="44" t="s">
        <v>1077</v>
      </c>
      <c r="D110" s="57"/>
      <c r="E110" s="57"/>
      <c r="F110" s="58"/>
      <c r="G110" s="59"/>
      <c r="H110" s="59"/>
    </row>
    <row r="111" spans="1:8" s="33" customFormat="1" ht="20.100000000000001" customHeight="1" x14ac:dyDescent="0.2">
      <c r="A111" s="44" t="s">
        <v>69</v>
      </c>
      <c r="B111" s="44" t="s">
        <v>1078</v>
      </c>
      <c r="C111" s="44" t="s">
        <v>1079</v>
      </c>
      <c r="D111" s="57"/>
      <c r="E111" s="57"/>
      <c r="F111" s="58"/>
      <c r="G111" s="59"/>
      <c r="H111" s="59"/>
    </row>
    <row r="112" spans="1:8" s="78" customFormat="1" ht="20.100000000000001" customHeight="1" x14ac:dyDescent="0.2">
      <c r="A112" s="94"/>
      <c r="B112" s="50" t="s">
        <v>1078</v>
      </c>
      <c r="C112" s="50" t="s">
        <v>1079</v>
      </c>
      <c r="D112" s="75">
        <v>42496</v>
      </c>
      <c r="E112" s="75">
        <v>42528</v>
      </c>
      <c r="F112" s="106">
        <v>39.36</v>
      </c>
      <c r="G112" s="77" t="s">
        <v>1084</v>
      </c>
      <c r="H112" s="77" t="s">
        <v>1080</v>
      </c>
    </row>
    <row r="113" spans="1:8" s="55" customFormat="1" ht="20.100000000000001" customHeight="1" x14ac:dyDescent="0.2">
      <c r="A113" s="50" t="s">
        <v>69</v>
      </c>
      <c r="B113" s="50"/>
      <c r="C113" s="50"/>
      <c r="D113" s="52">
        <v>42528</v>
      </c>
      <c r="E113" s="52">
        <v>42558</v>
      </c>
      <c r="F113" s="53">
        <v>21.75</v>
      </c>
      <c r="G113" s="54" t="s">
        <v>1080</v>
      </c>
      <c r="H113" s="54" t="s">
        <v>1081</v>
      </c>
    </row>
    <row r="114" spans="1:8" s="55" customFormat="1" ht="20.100000000000001" customHeight="1" x14ac:dyDescent="0.2">
      <c r="A114" s="61"/>
      <c r="B114" s="61"/>
      <c r="C114" s="61"/>
      <c r="D114" s="52">
        <v>42558</v>
      </c>
      <c r="E114" s="52">
        <v>42587</v>
      </c>
      <c r="F114" s="53">
        <v>18.63</v>
      </c>
      <c r="G114" s="54" t="s">
        <v>1081</v>
      </c>
      <c r="H114" s="54" t="s">
        <v>1082</v>
      </c>
    </row>
    <row r="115" spans="1:8" s="55" customFormat="1" ht="20.100000000000001" customHeight="1" x14ac:dyDescent="0.2">
      <c r="A115" s="61"/>
      <c r="B115" s="61"/>
      <c r="C115" s="61"/>
      <c r="D115" s="52">
        <v>42587</v>
      </c>
      <c r="E115" s="52">
        <v>42619</v>
      </c>
      <c r="F115" s="53">
        <v>21.73</v>
      </c>
      <c r="G115" s="54" t="s">
        <v>1082</v>
      </c>
      <c r="H115" s="54" t="s">
        <v>1083</v>
      </c>
    </row>
    <row r="116" spans="1:8" s="55" customFormat="1" ht="20.100000000000001" customHeight="1" x14ac:dyDescent="0.2">
      <c r="A116" s="61"/>
      <c r="B116" s="61"/>
      <c r="C116" s="61"/>
      <c r="D116" s="52">
        <v>42496</v>
      </c>
      <c r="E116" s="52">
        <v>42622</v>
      </c>
      <c r="F116" s="53">
        <v>1.03</v>
      </c>
      <c r="G116" s="54" t="s">
        <v>1084</v>
      </c>
      <c r="H116" s="54" t="s">
        <v>1085</v>
      </c>
    </row>
    <row r="117" spans="1:8" s="33" customFormat="1" ht="20.100000000000001" customHeight="1" x14ac:dyDescent="0.2">
      <c r="A117" s="44" t="s">
        <v>69</v>
      </c>
      <c r="B117" s="44" t="s">
        <v>1086</v>
      </c>
      <c r="C117" s="44" t="s">
        <v>1087</v>
      </c>
      <c r="D117" s="57"/>
      <c r="E117" s="57"/>
      <c r="F117" s="58"/>
      <c r="G117" s="59"/>
      <c r="H117" s="59"/>
    </row>
    <row r="118" spans="1:8" s="33" customFormat="1" ht="20.100000000000001" customHeight="1" x14ac:dyDescent="0.2">
      <c r="A118" s="44"/>
      <c r="B118" s="44" t="s">
        <v>1088</v>
      </c>
      <c r="C118" s="44" t="s">
        <v>1089</v>
      </c>
      <c r="D118" s="57"/>
      <c r="E118" s="57"/>
      <c r="F118" s="58"/>
      <c r="G118" s="59"/>
      <c r="H118" s="59"/>
    </row>
    <row r="119" spans="1:8" s="55" customFormat="1" ht="20.100000000000001" customHeight="1" x14ac:dyDescent="0.2">
      <c r="A119" s="61"/>
      <c r="B119" s="61"/>
      <c r="C119" s="61"/>
      <c r="D119" s="52">
        <v>42496</v>
      </c>
      <c r="E119" s="52">
        <v>42559</v>
      </c>
      <c r="F119" s="53">
        <v>10.36</v>
      </c>
      <c r="G119" s="54" t="s">
        <v>1090</v>
      </c>
      <c r="H119" s="54" t="s">
        <v>1091</v>
      </c>
    </row>
    <row r="120" spans="1:8" s="55" customFormat="1" ht="20.100000000000001" customHeight="1" x14ac:dyDescent="0.2">
      <c r="A120" s="61"/>
      <c r="B120" s="61"/>
      <c r="C120" s="61"/>
      <c r="D120" s="52">
        <v>42559</v>
      </c>
      <c r="E120" s="52">
        <v>42587</v>
      </c>
      <c r="F120" s="53">
        <v>4.1399999999999997</v>
      </c>
      <c r="G120" s="54" t="s">
        <v>1091</v>
      </c>
      <c r="H120" s="54" t="s">
        <v>1092</v>
      </c>
    </row>
    <row r="121" spans="1:8" s="55" customFormat="1" ht="20.100000000000001" customHeight="1" x14ac:dyDescent="0.2">
      <c r="A121" s="61"/>
      <c r="B121" s="61"/>
      <c r="C121" s="61"/>
      <c r="D121" s="52">
        <v>42587</v>
      </c>
      <c r="E121" s="52">
        <v>42619</v>
      </c>
      <c r="F121" s="53">
        <v>4.1399999999999997</v>
      </c>
      <c r="G121" s="54" t="s">
        <v>1092</v>
      </c>
      <c r="H121" s="54" t="s">
        <v>1093</v>
      </c>
    </row>
    <row r="122" spans="1:8" s="55" customFormat="1" ht="20.100000000000001" customHeight="1" x14ac:dyDescent="0.2">
      <c r="A122" s="61"/>
      <c r="B122" s="61"/>
      <c r="C122" s="61"/>
      <c r="D122" s="52">
        <v>42619</v>
      </c>
      <c r="E122" s="52">
        <v>42648</v>
      </c>
      <c r="F122" s="53">
        <v>6.21</v>
      </c>
      <c r="G122" s="54" t="s">
        <v>1093</v>
      </c>
      <c r="H122" s="54" t="s">
        <v>1094</v>
      </c>
    </row>
    <row r="123" spans="1:8" s="55" customFormat="1" ht="20.100000000000001" customHeight="1" x14ac:dyDescent="0.2">
      <c r="A123" s="61"/>
      <c r="B123" s="61"/>
      <c r="C123" s="61"/>
      <c r="D123" s="52">
        <v>42648</v>
      </c>
      <c r="E123" s="52">
        <v>42663</v>
      </c>
      <c r="F123" s="53">
        <v>0</v>
      </c>
      <c r="G123" s="54" t="s">
        <v>1094</v>
      </c>
      <c r="H123" s="54" t="s">
        <v>1095</v>
      </c>
    </row>
    <row r="124" spans="1:8" s="33" customFormat="1" ht="20.100000000000001" customHeight="1" x14ac:dyDescent="0.2">
      <c r="A124" s="44"/>
      <c r="B124" s="44" t="s">
        <v>1096</v>
      </c>
      <c r="C124" s="44" t="s">
        <v>1097</v>
      </c>
      <c r="D124" s="57"/>
      <c r="E124" s="57"/>
      <c r="F124" s="58"/>
      <c r="G124" s="59"/>
      <c r="H124" s="59"/>
    </row>
    <row r="125" spans="1:8" s="55" customFormat="1" ht="20.100000000000001" customHeight="1" x14ac:dyDescent="0.2">
      <c r="A125" s="61"/>
      <c r="B125" s="61"/>
      <c r="C125" s="61"/>
      <c r="D125" s="52">
        <v>42671</v>
      </c>
      <c r="E125" s="52">
        <v>42710</v>
      </c>
      <c r="F125" s="53">
        <v>85.03</v>
      </c>
      <c r="G125" s="54" t="s">
        <v>1098</v>
      </c>
      <c r="H125" s="54" t="s">
        <v>1099</v>
      </c>
    </row>
    <row r="126" spans="1:8" s="55" customFormat="1" ht="20.100000000000001" customHeight="1" x14ac:dyDescent="0.2">
      <c r="A126" s="61"/>
      <c r="B126" s="61"/>
      <c r="C126" s="61"/>
      <c r="D126" s="52">
        <v>42710</v>
      </c>
      <c r="E126" s="52">
        <v>42742</v>
      </c>
      <c r="F126" s="53">
        <v>212.38</v>
      </c>
      <c r="G126" s="54" t="s">
        <v>1099</v>
      </c>
      <c r="H126" s="54" t="s">
        <v>1100</v>
      </c>
    </row>
    <row r="127" spans="1:8" s="55" customFormat="1" ht="20.100000000000001" customHeight="1" x14ac:dyDescent="0.2">
      <c r="A127" s="61"/>
      <c r="B127" s="61"/>
      <c r="C127" s="61"/>
      <c r="D127" s="52">
        <v>42742</v>
      </c>
      <c r="E127" s="52">
        <v>42772</v>
      </c>
      <c r="F127" s="53">
        <v>116.03</v>
      </c>
      <c r="G127" s="54" t="s">
        <v>1100</v>
      </c>
      <c r="H127" s="54" t="s">
        <v>1101</v>
      </c>
    </row>
    <row r="128" spans="1:8" s="55" customFormat="1" ht="20.100000000000001" customHeight="1" x14ac:dyDescent="0.2">
      <c r="A128" s="61"/>
      <c r="B128" s="61"/>
      <c r="C128" s="61"/>
      <c r="D128" s="52">
        <v>42772</v>
      </c>
      <c r="E128" s="52">
        <v>42802</v>
      </c>
      <c r="F128" s="53">
        <v>102.56</v>
      </c>
      <c r="G128" s="54" t="s">
        <v>1101</v>
      </c>
      <c r="H128" s="54" t="s">
        <v>1102</v>
      </c>
    </row>
    <row r="129" spans="1:8" s="55" customFormat="1" ht="20.100000000000001" customHeight="1" x14ac:dyDescent="0.2">
      <c r="A129" s="61"/>
      <c r="B129" s="61"/>
      <c r="C129" s="61"/>
      <c r="D129" s="52">
        <v>42802</v>
      </c>
      <c r="E129" s="52">
        <v>42818</v>
      </c>
      <c r="F129" s="53">
        <v>54.9</v>
      </c>
      <c r="G129" s="54" t="s">
        <v>1102</v>
      </c>
      <c r="H129" s="54" t="s">
        <v>1103</v>
      </c>
    </row>
    <row r="130" spans="1:8" s="33" customFormat="1" ht="20.100000000000001" customHeight="1" x14ac:dyDescent="0.2">
      <c r="A130" s="44" t="s">
        <v>69</v>
      </c>
      <c r="B130" s="44" t="s">
        <v>1104</v>
      </c>
      <c r="C130" s="44" t="s">
        <v>1105</v>
      </c>
      <c r="D130" s="87"/>
      <c r="E130" s="87"/>
      <c r="F130" s="100"/>
      <c r="G130" s="89"/>
      <c r="H130" s="89"/>
    </row>
    <row r="131" spans="1:8" s="33" customFormat="1" ht="20.100000000000001" customHeight="1" x14ac:dyDescent="0.2">
      <c r="A131" s="44" t="s">
        <v>69</v>
      </c>
      <c r="B131" s="44" t="s">
        <v>1106</v>
      </c>
      <c r="C131" s="44" t="s">
        <v>1107</v>
      </c>
      <c r="D131" s="57"/>
      <c r="E131" s="57"/>
      <c r="F131" s="58"/>
      <c r="G131" s="59"/>
      <c r="H131" s="59"/>
    </row>
    <row r="132" spans="1:8" s="33" customFormat="1" ht="20.100000000000001" customHeight="1" x14ac:dyDescent="0.2">
      <c r="A132" s="44"/>
      <c r="B132" s="44" t="s">
        <v>1108</v>
      </c>
      <c r="C132" s="44" t="s">
        <v>1109</v>
      </c>
      <c r="D132" s="57"/>
      <c r="E132" s="57"/>
      <c r="F132" s="58"/>
      <c r="G132" s="59"/>
      <c r="H132" s="59"/>
    </row>
    <row r="133" spans="1:8" s="55" customFormat="1" ht="20.100000000000001" customHeight="1" x14ac:dyDescent="0.2">
      <c r="A133" s="61"/>
      <c r="B133" s="61"/>
      <c r="C133" s="61"/>
      <c r="D133" s="52">
        <v>42791</v>
      </c>
      <c r="E133" s="52">
        <v>42831</v>
      </c>
      <c r="F133" s="53">
        <v>82.96</v>
      </c>
      <c r="G133" s="54" t="s">
        <v>1110</v>
      </c>
      <c r="H133" s="54" t="s">
        <v>812</v>
      </c>
    </row>
    <row r="134" spans="1:8" s="55" customFormat="1" ht="20.100000000000001" customHeight="1" x14ac:dyDescent="0.2">
      <c r="A134" s="61"/>
      <c r="B134" s="61"/>
      <c r="C134" s="61"/>
      <c r="D134" s="52">
        <v>42831</v>
      </c>
      <c r="E134" s="52">
        <v>42863</v>
      </c>
      <c r="F134" s="53">
        <v>13.46</v>
      </c>
      <c r="G134" s="54" t="s">
        <v>812</v>
      </c>
      <c r="H134" s="54" t="s">
        <v>1111</v>
      </c>
    </row>
    <row r="135" spans="1:8" s="55" customFormat="1" ht="20.100000000000001" customHeight="1" x14ac:dyDescent="0.2">
      <c r="A135" s="61"/>
      <c r="B135" s="61"/>
      <c r="C135" s="61"/>
      <c r="D135" s="52">
        <v>42863</v>
      </c>
      <c r="E135" s="52">
        <v>42893</v>
      </c>
      <c r="F135" s="53">
        <v>31.11</v>
      </c>
      <c r="G135" s="54" t="s">
        <v>1111</v>
      </c>
      <c r="H135" s="54" t="s">
        <v>1112</v>
      </c>
    </row>
    <row r="136" spans="1:8" s="33" customFormat="1" ht="20.100000000000001" customHeight="1" x14ac:dyDescent="0.2">
      <c r="A136" s="44" t="s">
        <v>69</v>
      </c>
      <c r="B136" s="44" t="s">
        <v>1113</v>
      </c>
      <c r="C136" s="44" t="s">
        <v>1114</v>
      </c>
      <c r="D136" s="57"/>
      <c r="E136" s="57"/>
      <c r="F136" s="58"/>
      <c r="G136" s="59"/>
      <c r="H136" s="59"/>
    </row>
    <row r="137" spans="1:8" s="33" customFormat="1" ht="20.100000000000001" customHeight="1" x14ac:dyDescent="0.2">
      <c r="A137" s="44" t="s">
        <v>69</v>
      </c>
      <c r="B137" s="44" t="s">
        <v>1115</v>
      </c>
      <c r="C137" s="44" t="s">
        <v>1116</v>
      </c>
      <c r="D137" s="57"/>
      <c r="E137" s="57"/>
      <c r="F137" s="58"/>
      <c r="G137" s="59"/>
      <c r="H137" s="59"/>
    </row>
    <row r="138" spans="1:8" s="55" customFormat="1" ht="20.100000000000001" customHeight="1" x14ac:dyDescent="0.2">
      <c r="A138" s="61"/>
      <c r="B138" s="61"/>
      <c r="C138" s="61"/>
      <c r="D138" s="52">
        <v>42763</v>
      </c>
      <c r="E138" s="52">
        <v>42802</v>
      </c>
      <c r="F138" s="53">
        <v>127.42</v>
      </c>
      <c r="G138" s="54" t="s">
        <v>1117</v>
      </c>
      <c r="H138" s="54" t="s">
        <v>1118</v>
      </c>
    </row>
    <row r="139" spans="1:8" s="55" customFormat="1" ht="20.100000000000001" customHeight="1" x14ac:dyDescent="0.2">
      <c r="A139" s="61"/>
      <c r="B139" s="61"/>
      <c r="C139" s="61"/>
      <c r="D139" s="52">
        <v>42802</v>
      </c>
      <c r="E139" s="52">
        <v>42831</v>
      </c>
      <c r="F139" s="53">
        <v>99.55</v>
      </c>
      <c r="G139" s="54" t="s">
        <v>1118</v>
      </c>
      <c r="H139" s="54" t="s">
        <v>1119</v>
      </c>
    </row>
    <row r="140" spans="1:8" s="55" customFormat="1" ht="20.100000000000001" customHeight="1" x14ac:dyDescent="0.2">
      <c r="A140" s="61"/>
      <c r="B140" s="61"/>
      <c r="C140" s="61"/>
      <c r="D140" s="52">
        <v>42831</v>
      </c>
      <c r="E140" s="52">
        <v>42863</v>
      </c>
      <c r="F140" s="53">
        <v>11.39</v>
      </c>
      <c r="G140" s="54" t="s">
        <v>1119</v>
      </c>
      <c r="H140" s="54" t="s">
        <v>1120</v>
      </c>
    </row>
    <row r="141" spans="1:8" s="55" customFormat="1" ht="20.100000000000001" customHeight="1" x14ac:dyDescent="0.2">
      <c r="A141" s="61"/>
      <c r="B141" s="61"/>
      <c r="C141" s="61"/>
      <c r="D141" s="52">
        <v>42863</v>
      </c>
      <c r="E141" s="52">
        <v>42893</v>
      </c>
      <c r="F141" s="53">
        <v>41.48</v>
      </c>
      <c r="G141" s="54" t="s">
        <v>1120</v>
      </c>
      <c r="H141" s="54" t="s">
        <v>1121</v>
      </c>
    </row>
    <row r="142" spans="1:8" s="33" customFormat="1" ht="19.5" customHeight="1" x14ac:dyDescent="0.2">
      <c r="A142" s="44" t="s">
        <v>69</v>
      </c>
      <c r="B142" s="44" t="s">
        <v>1122</v>
      </c>
      <c r="C142" s="44" t="s">
        <v>1123</v>
      </c>
      <c r="D142" s="57"/>
      <c r="E142" s="57"/>
      <c r="F142" s="58"/>
      <c r="G142" s="59"/>
      <c r="H142" s="59"/>
    </row>
    <row r="143" spans="1:8" s="104" customFormat="1" ht="20.100000000000001" customHeight="1" x14ac:dyDescent="0.2">
      <c r="A143" s="91"/>
      <c r="B143" s="81" t="s">
        <v>1122</v>
      </c>
      <c r="C143" s="81" t="s">
        <v>1124</v>
      </c>
      <c r="D143" s="92">
        <v>42496</v>
      </c>
      <c r="E143" s="92">
        <v>42528</v>
      </c>
      <c r="F143" s="83">
        <v>8.2799999999999994</v>
      </c>
      <c r="G143" s="93" t="s">
        <v>1298</v>
      </c>
      <c r="H143" s="93" t="s">
        <v>1125</v>
      </c>
    </row>
    <row r="144" spans="1:8" s="33" customFormat="1" ht="20.100000000000001" customHeight="1" x14ac:dyDescent="0.2">
      <c r="A144" s="81" t="s">
        <v>69</v>
      </c>
      <c r="B144" s="81"/>
      <c r="C144" s="81"/>
      <c r="D144" s="82">
        <v>42528</v>
      </c>
      <c r="E144" s="82">
        <v>42559</v>
      </c>
      <c r="F144" s="83">
        <v>2.0699999999999998</v>
      </c>
      <c r="G144" s="84" t="s">
        <v>1125</v>
      </c>
      <c r="H144" s="84" t="s">
        <v>1126</v>
      </c>
    </row>
    <row r="145" spans="1:8" s="33" customFormat="1" ht="20.100000000000001" customHeight="1" x14ac:dyDescent="0.2">
      <c r="A145" s="81" t="s">
        <v>69</v>
      </c>
      <c r="B145" s="81"/>
      <c r="C145" s="81"/>
      <c r="D145" s="82">
        <v>42559</v>
      </c>
      <c r="E145" s="82">
        <v>42587</v>
      </c>
      <c r="F145" s="83">
        <v>2.0699999999999998</v>
      </c>
      <c r="G145" s="84" t="s">
        <v>1126</v>
      </c>
      <c r="H145" s="84" t="s">
        <v>1127</v>
      </c>
    </row>
    <row r="146" spans="1:8" s="33" customFormat="1" ht="20.100000000000001" customHeight="1" x14ac:dyDescent="0.2">
      <c r="A146" s="81"/>
      <c r="B146" s="81"/>
      <c r="C146" s="81"/>
      <c r="D146" s="82">
        <v>42587</v>
      </c>
      <c r="E146" s="82">
        <v>42592</v>
      </c>
      <c r="F146" s="83">
        <v>0</v>
      </c>
      <c r="G146" s="84" t="s">
        <v>1127</v>
      </c>
      <c r="H146" s="84" t="s">
        <v>1128</v>
      </c>
    </row>
    <row r="147" spans="1:8" s="33" customFormat="1" ht="20.100000000000001" customHeight="1" x14ac:dyDescent="0.2">
      <c r="A147" s="44" t="s">
        <v>69</v>
      </c>
      <c r="B147" s="44" t="s">
        <v>1129</v>
      </c>
      <c r="C147" s="44" t="s">
        <v>1130</v>
      </c>
      <c r="D147" s="57"/>
      <c r="E147" s="57"/>
      <c r="F147" s="58"/>
      <c r="G147" s="59"/>
      <c r="H147" s="59"/>
    </row>
    <row r="148" spans="1:8" s="33" customFormat="1" ht="20.100000000000001" customHeight="1" x14ac:dyDescent="0.2">
      <c r="A148" s="44"/>
      <c r="B148" s="44" t="s">
        <v>1131</v>
      </c>
      <c r="C148" s="44" t="s">
        <v>1077</v>
      </c>
      <c r="D148" s="57"/>
      <c r="E148" s="57"/>
      <c r="F148" s="58"/>
      <c r="G148" s="59"/>
      <c r="H148" s="59"/>
    </row>
    <row r="149" spans="1:8" s="104" customFormat="1" ht="20.100000000000001" customHeight="1" x14ac:dyDescent="0.2">
      <c r="A149" s="91"/>
      <c r="B149" s="91"/>
      <c r="C149" s="91"/>
      <c r="D149" s="92">
        <v>42445</v>
      </c>
      <c r="E149" s="92">
        <v>42512</v>
      </c>
      <c r="F149" s="83">
        <v>0</v>
      </c>
      <c r="G149" s="93" t="s">
        <v>1299</v>
      </c>
      <c r="H149" s="93" t="s">
        <v>1300</v>
      </c>
    </row>
    <row r="150" spans="1:8" s="55" customFormat="1" ht="20.100000000000001" customHeight="1" x14ac:dyDescent="0.2">
      <c r="A150" s="44" t="s">
        <v>69</v>
      </c>
      <c r="B150" s="44" t="s">
        <v>1132</v>
      </c>
      <c r="C150" s="44" t="s">
        <v>1133</v>
      </c>
      <c r="D150" s="57"/>
      <c r="E150" s="57"/>
      <c r="F150" s="58"/>
      <c r="G150" s="59"/>
      <c r="H150" s="59"/>
    </row>
    <row r="151" spans="1:8" s="55" customFormat="1" ht="20.100000000000001" customHeight="1" x14ac:dyDescent="0.2">
      <c r="A151" s="44" t="s">
        <v>69</v>
      </c>
      <c r="B151" s="44" t="s">
        <v>1134</v>
      </c>
      <c r="C151" s="44" t="s">
        <v>1135</v>
      </c>
      <c r="D151" s="57"/>
      <c r="E151" s="57"/>
      <c r="F151" s="58"/>
      <c r="G151" s="59"/>
      <c r="H151" s="59"/>
    </row>
    <row r="152" spans="1:8" s="33" customFormat="1" ht="20.100000000000001" customHeight="1" x14ac:dyDescent="0.2">
      <c r="A152" s="44" t="s">
        <v>69</v>
      </c>
      <c r="B152" s="45" t="s">
        <v>1136</v>
      </c>
      <c r="C152" s="44" t="s">
        <v>1097</v>
      </c>
      <c r="D152" s="87"/>
      <c r="E152" s="87"/>
      <c r="F152" s="100"/>
      <c r="G152" s="89"/>
      <c r="H152" s="89"/>
    </row>
    <row r="153" spans="1:8" s="33" customFormat="1" ht="20.100000000000001" customHeight="1" x14ac:dyDescent="0.2">
      <c r="A153" s="81"/>
      <c r="B153" s="81"/>
      <c r="C153" s="81"/>
      <c r="D153" s="82">
        <v>42671</v>
      </c>
      <c r="E153" s="82">
        <v>42710</v>
      </c>
      <c r="F153" s="83">
        <v>87.1</v>
      </c>
      <c r="G153" s="84" t="s">
        <v>1137</v>
      </c>
      <c r="H153" s="84" t="s">
        <v>1138</v>
      </c>
    </row>
    <row r="154" spans="1:8" s="33" customFormat="1" ht="20.100000000000001" customHeight="1" x14ac:dyDescent="0.2">
      <c r="A154" s="81"/>
      <c r="B154" s="81"/>
      <c r="C154" s="81"/>
      <c r="D154" s="82">
        <v>42710</v>
      </c>
      <c r="E154" s="82">
        <v>42742</v>
      </c>
      <c r="F154" s="83">
        <v>137.78</v>
      </c>
      <c r="G154" s="84" t="s">
        <v>1138</v>
      </c>
      <c r="H154" s="84" t="s">
        <v>1139</v>
      </c>
    </row>
    <row r="155" spans="1:8" s="33" customFormat="1" ht="20.100000000000001" customHeight="1" x14ac:dyDescent="0.2">
      <c r="A155" s="81"/>
      <c r="B155" s="81"/>
      <c r="C155" s="81"/>
      <c r="D155" s="82">
        <v>42742</v>
      </c>
      <c r="E155" s="82">
        <v>42772</v>
      </c>
      <c r="F155" s="83">
        <v>127.42</v>
      </c>
      <c r="G155" s="84" t="s">
        <v>1139</v>
      </c>
      <c r="H155" s="84" t="s">
        <v>1140</v>
      </c>
    </row>
    <row r="156" spans="1:8" s="33" customFormat="1" ht="20.100000000000001" customHeight="1" x14ac:dyDescent="0.2">
      <c r="A156" s="81"/>
      <c r="B156" s="81"/>
      <c r="C156" s="81"/>
      <c r="D156" s="82">
        <v>42772</v>
      </c>
      <c r="E156" s="82">
        <v>42801</v>
      </c>
      <c r="F156" s="83">
        <v>85.98</v>
      </c>
      <c r="G156" s="84" t="s">
        <v>1140</v>
      </c>
      <c r="H156" s="84" t="s">
        <v>1141</v>
      </c>
    </row>
    <row r="157" spans="1:8" s="33" customFormat="1" ht="20.100000000000001" customHeight="1" x14ac:dyDescent="0.2">
      <c r="A157" s="81"/>
      <c r="B157" s="81"/>
      <c r="C157" s="81"/>
      <c r="D157" s="82">
        <v>42772</v>
      </c>
      <c r="E157" s="82">
        <v>42801</v>
      </c>
      <c r="F157" s="83">
        <v>53.87</v>
      </c>
      <c r="G157" s="84" t="s">
        <v>1140</v>
      </c>
      <c r="H157" s="84" t="s">
        <v>1142</v>
      </c>
    </row>
    <row r="158" spans="1:8" s="33" customFormat="1" ht="20.100000000000001" customHeight="1" x14ac:dyDescent="0.2">
      <c r="A158" s="44" t="s">
        <v>69</v>
      </c>
      <c r="B158" s="45" t="s">
        <v>1143</v>
      </c>
      <c r="C158" s="44" t="s">
        <v>1144</v>
      </c>
      <c r="D158" s="87"/>
      <c r="E158" s="87"/>
      <c r="F158" s="100"/>
      <c r="G158" s="89"/>
      <c r="H158" s="89"/>
    </row>
    <row r="159" spans="1:8" s="78" customFormat="1" ht="20.100000000000001" customHeight="1" x14ac:dyDescent="0.2">
      <c r="A159" s="74"/>
      <c r="B159" s="105"/>
      <c r="C159" s="74"/>
      <c r="D159" s="75">
        <v>42496</v>
      </c>
      <c r="E159" s="75">
        <v>42528</v>
      </c>
      <c r="F159" s="106">
        <v>13.46</v>
      </c>
      <c r="G159" s="77" t="s">
        <v>1301</v>
      </c>
      <c r="H159" s="77" t="s">
        <v>1145</v>
      </c>
    </row>
    <row r="160" spans="1:8" s="55" customFormat="1" ht="20.100000000000001" customHeight="1" x14ac:dyDescent="0.2">
      <c r="A160" s="50"/>
      <c r="B160" s="51"/>
      <c r="C160" s="50"/>
      <c r="D160" s="52">
        <v>42528</v>
      </c>
      <c r="E160" s="52">
        <v>42559</v>
      </c>
      <c r="F160" s="103">
        <v>35.22</v>
      </c>
      <c r="G160" s="54" t="s">
        <v>1145</v>
      </c>
      <c r="H160" s="54" t="s">
        <v>1146</v>
      </c>
    </row>
    <row r="161" spans="1:8" s="55" customFormat="1" ht="20.100000000000001" customHeight="1" x14ac:dyDescent="0.2">
      <c r="A161" s="50"/>
      <c r="B161" s="51"/>
      <c r="C161" s="50"/>
      <c r="D161" s="52">
        <v>42559</v>
      </c>
      <c r="E161" s="52">
        <v>42587</v>
      </c>
      <c r="F161" s="53">
        <v>6.21</v>
      </c>
      <c r="G161" s="54" t="s">
        <v>1146</v>
      </c>
      <c r="H161" s="54" t="s">
        <v>1147</v>
      </c>
    </row>
    <row r="162" spans="1:8" s="55" customFormat="1" ht="20.100000000000001" customHeight="1" x14ac:dyDescent="0.2">
      <c r="A162" s="50"/>
      <c r="B162" s="51"/>
      <c r="C162" s="50"/>
      <c r="D162" s="52">
        <v>42587</v>
      </c>
      <c r="E162" s="52">
        <v>42619</v>
      </c>
      <c r="F162" s="53">
        <v>2.0699999999999998</v>
      </c>
      <c r="G162" s="54" t="s">
        <v>1147</v>
      </c>
      <c r="H162" s="54" t="s">
        <v>1148</v>
      </c>
    </row>
    <row r="163" spans="1:8" s="55" customFormat="1" ht="20.100000000000001" customHeight="1" x14ac:dyDescent="0.2">
      <c r="A163" s="50" t="s">
        <v>69</v>
      </c>
      <c r="B163" s="51"/>
      <c r="C163" s="50"/>
      <c r="D163" s="52">
        <v>42619</v>
      </c>
      <c r="E163" s="52">
        <v>42627</v>
      </c>
      <c r="F163" s="53">
        <v>1.03</v>
      </c>
      <c r="G163" s="54" t="s">
        <v>1148</v>
      </c>
      <c r="H163" s="54" t="s">
        <v>1149</v>
      </c>
    </row>
    <row r="164" spans="1:8" s="33" customFormat="1" ht="20.100000000000001" customHeight="1" x14ac:dyDescent="0.2">
      <c r="A164" s="44" t="s">
        <v>69</v>
      </c>
      <c r="B164" s="44" t="s">
        <v>1150</v>
      </c>
      <c r="C164" s="44" t="s">
        <v>1151</v>
      </c>
      <c r="D164" s="57"/>
      <c r="E164" s="57"/>
      <c r="F164" s="58"/>
      <c r="G164" s="59"/>
      <c r="H164" s="59"/>
    </row>
    <row r="165" spans="1:8" s="33" customFormat="1" ht="20.100000000000001" customHeight="1" x14ac:dyDescent="0.2">
      <c r="A165" s="44" t="s">
        <v>69</v>
      </c>
      <c r="B165" s="44" t="s">
        <v>1152</v>
      </c>
      <c r="C165" s="44" t="s">
        <v>1035</v>
      </c>
      <c r="D165" s="87"/>
      <c r="E165" s="87"/>
      <c r="F165" s="100"/>
      <c r="G165" s="89"/>
      <c r="H165" s="89"/>
    </row>
    <row r="166" spans="1:8" s="33" customFormat="1" ht="20.100000000000001" customHeight="1" x14ac:dyDescent="0.2">
      <c r="A166" s="44" t="s">
        <v>69</v>
      </c>
      <c r="B166" s="44" t="s">
        <v>1153</v>
      </c>
      <c r="C166" s="44" t="s">
        <v>1154</v>
      </c>
      <c r="D166" s="87"/>
      <c r="E166" s="87"/>
      <c r="F166" s="100"/>
      <c r="G166" s="89"/>
      <c r="H166" s="89"/>
    </row>
    <row r="167" spans="1:8" s="33" customFormat="1" ht="20.100000000000001" customHeight="1" x14ac:dyDescent="0.2">
      <c r="A167" s="44" t="s">
        <v>69</v>
      </c>
      <c r="B167" s="44" t="s">
        <v>1155</v>
      </c>
      <c r="C167" s="44" t="s">
        <v>1156</v>
      </c>
      <c r="D167" s="57"/>
      <c r="E167" s="57"/>
      <c r="F167" s="58"/>
      <c r="G167" s="59"/>
      <c r="H167" s="59"/>
    </row>
    <row r="168" spans="1:8" s="33" customFormat="1" ht="20.100000000000001" customHeight="1" x14ac:dyDescent="0.2">
      <c r="A168" s="44" t="s">
        <v>69</v>
      </c>
      <c r="B168" s="44" t="s">
        <v>1157</v>
      </c>
      <c r="C168" s="44" t="s">
        <v>1158</v>
      </c>
      <c r="D168" s="87"/>
      <c r="E168" s="87"/>
      <c r="F168" s="100"/>
      <c r="G168" s="89"/>
      <c r="H168" s="89"/>
    </row>
    <row r="169" spans="1:8" s="104" customFormat="1" ht="20.100000000000001" customHeight="1" x14ac:dyDescent="0.2">
      <c r="A169" s="91"/>
      <c r="B169" s="81" t="s">
        <v>1157</v>
      </c>
      <c r="C169" s="81" t="s">
        <v>1158</v>
      </c>
      <c r="D169" s="92">
        <v>42496</v>
      </c>
      <c r="E169" s="92">
        <v>42528</v>
      </c>
      <c r="F169" s="83">
        <v>10.36</v>
      </c>
      <c r="G169" s="93" t="s">
        <v>1302</v>
      </c>
      <c r="H169" s="93" t="s">
        <v>1159</v>
      </c>
    </row>
    <row r="170" spans="1:8" s="33" customFormat="1" ht="19.5" customHeight="1" x14ac:dyDescent="0.2">
      <c r="A170" s="81" t="s">
        <v>69</v>
      </c>
      <c r="B170" s="81" t="s">
        <v>1157</v>
      </c>
      <c r="C170" s="81" t="s">
        <v>1158</v>
      </c>
      <c r="D170" s="82">
        <v>42528</v>
      </c>
      <c r="E170" s="82">
        <v>42559</v>
      </c>
      <c r="F170" s="83">
        <v>10.36</v>
      </c>
      <c r="G170" s="84" t="s">
        <v>1159</v>
      </c>
      <c r="H170" s="84" t="s">
        <v>1160</v>
      </c>
    </row>
    <row r="171" spans="1:8" s="33" customFormat="1" ht="20.100000000000001" customHeight="1" x14ac:dyDescent="0.2">
      <c r="A171" s="81"/>
      <c r="B171" s="81"/>
      <c r="C171" s="81"/>
      <c r="D171" s="82">
        <v>42559</v>
      </c>
      <c r="E171" s="82">
        <v>42587</v>
      </c>
      <c r="F171" s="83">
        <v>0</v>
      </c>
      <c r="G171" s="84" t="s">
        <v>1160</v>
      </c>
      <c r="H171" s="84" t="s">
        <v>1161</v>
      </c>
    </row>
    <row r="172" spans="1:8" s="33" customFormat="1" ht="20.100000000000001" customHeight="1" x14ac:dyDescent="0.2">
      <c r="A172" s="81"/>
      <c r="B172" s="81"/>
      <c r="C172" s="81"/>
      <c r="D172" s="82">
        <v>42587</v>
      </c>
      <c r="E172" s="82">
        <v>42619</v>
      </c>
      <c r="F172" s="83">
        <v>9.31</v>
      </c>
      <c r="G172" s="84" t="s">
        <v>1161</v>
      </c>
      <c r="H172" s="84" t="s">
        <v>1162</v>
      </c>
    </row>
    <row r="173" spans="1:8" s="33" customFormat="1" ht="20.100000000000001" customHeight="1" x14ac:dyDescent="0.2">
      <c r="A173" s="81"/>
      <c r="B173" s="81"/>
      <c r="C173" s="81"/>
      <c r="D173" s="82">
        <v>42619</v>
      </c>
      <c r="E173" s="82">
        <v>42620</v>
      </c>
      <c r="F173" s="83">
        <v>0</v>
      </c>
      <c r="G173" s="84" t="s">
        <v>1162</v>
      </c>
      <c r="H173" s="84" t="s">
        <v>1163</v>
      </c>
    </row>
    <row r="174" spans="1:8" s="33" customFormat="1" ht="20.100000000000001" customHeight="1" x14ac:dyDescent="0.2">
      <c r="A174" s="44" t="s">
        <v>69</v>
      </c>
      <c r="B174" s="44" t="s">
        <v>1164</v>
      </c>
      <c r="C174" s="44" t="s">
        <v>950</v>
      </c>
      <c r="D174" s="57"/>
      <c r="E174" s="57"/>
      <c r="F174" s="58"/>
      <c r="G174" s="59"/>
      <c r="H174" s="59"/>
    </row>
    <row r="175" spans="1:8" s="33" customFormat="1" ht="20.100000000000001" customHeight="1" x14ac:dyDescent="0.2">
      <c r="A175" s="44" t="s">
        <v>69</v>
      </c>
      <c r="B175" s="44" t="s">
        <v>1165</v>
      </c>
      <c r="C175" s="44" t="s">
        <v>1166</v>
      </c>
      <c r="D175" s="57"/>
      <c r="E175" s="57"/>
      <c r="F175" s="58"/>
      <c r="G175" s="59"/>
      <c r="H175" s="59"/>
    </row>
    <row r="176" spans="1:8" s="33" customFormat="1" ht="20.100000000000001" customHeight="1" x14ac:dyDescent="0.2">
      <c r="A176" s="44" t="s">
        <v>69</v>
      </c>
      <c r="B176" s="44" t="s">
        <v>1167</v>
      </c>
      <c r="C176" s="44" t="s">
        <v>967</v>
      </c>
      <c r="D176" s="57"/>
      <c r="E176" s="57"/>
      <c r="F176" s="58"/>
      <c r="G176" s="59"/>
      <c r="H176" s="59"/>
    </row>
    <row r="177" spans="1:8" s="33" customFormat="1" ht="20.100000000000001" customHeight="1" x14ac:dyDescent="0.2">
      <c r="A177" s="44"/>
      <c r="B177" s="44" t="s">
        <v>1168</v>
      </c>
      <c r="C177" s="44" t="s">
        <v>1169</v>
      </c>
      <c r="D177" s="57"/>
      <c r="E177" s="57"/>
      <c r="F177" s="58"/>
      <c r="G177" s="59"/>
      <c r="H177" s="59"/>
    </row>
    <row r="178" spans="1:8" s="55" customFormat="1" ht="20.100000000000001" customHeight="1" x14ac:dyDescent="0.2">
      <c r="A178" s="50"/>
      <c r="B178" s="50"/>
      <c r="C178" s="50"/>
      <c r="D178" s="52">
        <v>42496</v>
      </c>
      <c r="E178" s="52">
        <v>42559</v>
      </c>
      <c r="F178" s="53">
        <v>18.64</v>
      </c>
      <c r="G178" s="54" t="s">
        <v>1170</v>
      </c>
      <c r="H178" s="54" t="s">
        <v>1171</v>
      </c>
    </row>
    <row r="179" spans="1:8" s="55" customFormat="1" ht="20.100000000000001" customHeight="1" x14ac:dyDescent="0.2">
      <c r="A179" s="50"/>
      <c r="B179" s="50"/>
      <c r="C179" s="50"/>
      <c r="D179" s="52">
        <v>42559</v>
      </c>
      <c r="E179" s="52">
        <v>42587</v>
      </c>
      <c r="F179" s="53">
        <v>30.01</v>
      </c>
      <c r="G179" s="102" t="s">
        <v>1171</v>
      </c>
      <c r="H179" s="102" t="s">
        <v>1172</v>
      </c>
    </row>
    <row r="180" spans="1:8" s="55" customFormat="1" ht="20.100000000000001" customHeight="1" x14ac:dyDescent="0.2">
      <c r="A180" s="50"/>
      <c r="B180" s="50"/>
      <c r="C180" s="50"/>
      <c r="D180" s="52">
        <v>42559</v>
      </c>
      <c r="E180" s="52">
        <v>42619</v>
      </c>
      <c r="F180" s="53">
        <v>12.42</v>
      </c>
      <c r="G180" s="102" t="s">
        <v>1171</v>
      </c>
      <c r="H180" s="54" t="s">
        <v>1173</v>
      </c>
    </row>
    <row r="181" spans="1:8" s="55" customFormat="1" ht="20.100000000000001" customHeight="1" x14ac:dyDescent="0.2">
      <c r="A181" s="50"/>
      <c r="B181" s="50"/>
      <c r="C181" s="50"/>
      <c r="D181" s="52">
        <v>42619</v>
      </c>
      <c r="E181" s="52">
        <v>42648</v>
      </c>
      <c r="F181" s="53">
        <v>31.05</v>
      </c>
      <c r="G181" s="102" t="s">
        <v>1173</v>
      </c>
      <c r="H181" s="54" t="s">
        <v>1174</v>
      </c>
    </row>
    <row r="182" spans="1:8" s="55" customFormat="1" ht="20.100000000000001" customHeight="1" x14ac:dyDescent="0.2">
      <c r="A182" s="50"/>
      <c r="B182" s="50"/>
      <c r="C182" s="50"/>
      <c r="D182" s="52">
        <v>42619</v>
      </c>
      <c r="E182" s="52">
        <v>42671</v>
      </c>
      <c r="F182" s="53">
        <v>30.01</v>
      </c>
      <c r="G182" s="102" t="s">
        <v>1173</v>
      </c>
      <c r="H182" s="54" t="s">
        <v>1175</v>
      </c>
    </row>
    <row r="183" spans="1:8" s="33" customFormat="1" ht="19.5" customHeight="1" x14ac:dyDescent="0.2">
      <c r="A183" s="44" t="s">
        <v>69</v>
      </c>
      <c r="B183" s="44" t="s">
        <v>1176</v>
      </c>
      <c r="C183" s="44" t="s">
        <v>1177</v>
      </c>
      <c r="D183" s="57"/>
      <c r="E183" s="57"/>
      <c r="F183" s="58"/>
      <c r="G183" s="59"/>
      <c r="H183" s="59"/>
    </row>
    <row r="184" spans="1:8" s="55" customFormat="1" ht="20.100000000000001" customHeight="1" x14ac:dyDescent="0.2">
      <c r="A184" s="50"/>
      <c r="B184" s="50"/>
      <c r="C184" s="50"/>
      <c r="D184" s="52">
        <v>42496</v>
      </c>
      <c r="E184" s="52">
        <v>42559</v>
      </c>
      <c r="F184" s="53">
        <v>11.39</v>
      </c>
      <c r="G184" s="102" t="s">
        <v>1178</v>
      </c>
      <c r="H184" s="54" t="s">
        <v>1179</v>
      </c>
    </row>
    <row r="185" spans="1:8" s="55" customFormat="1" ht="20.100000000000001" customHeight="1" x14ac:dyDescent="0.2">
      <c r="A185" s="50"/>
      <c r="B185" s="50"/>
      <c r="C185" s="50"/>
      <c r="D185" s="52">
        <v>42559</v>
      </c>
      <c r="E185" s="52">
        <v>42587</v>
      </c>
      <c r="F185" s="53">
        <v>23.8</v>
      </c>
      <c r="G185" s="102" t="s">
        <v>1179</v>
      </c>
      <c r="H185" s="54" t="s">
        <v>1180</v>
      </c>
    </row>
    <row r="186" spans="1:8" s="55" customFormat="1" ht="20.100000000000001" customHeight="1" x14ac:dyDescent="0.2">
      <c r="A186" s="50"/>
      <c r="B186" s="50"/>
      <c r="C186" s="50"/>
      <c r="D186" s="52">
        <v>42587</v>
      </c>
      <c r="E186" s="52">
        <v>42602</v>
      </c>
      <c r="F186" s="53">
        <v>12.42</v>
      </c>
      <c r="G186" s="102" t="s">
        <v>1180</v>
      </c>
      <c r="H186" s="54" t="s">
        <v>1181</v>
      </c>
    </row>
    <row r="187" spans="1:8" s="33" customFormat="1" ht="19.5" customHeight="1" x14ac:dyDescent="0.2">
      <c r="A187" s="44" t="s">
        <v>69</v>
      </c>
      <c r="B187" s="44" t="s">
        <v>1182</v>
      </c>
      <c r="C187" s="44" t="s">
        <v>1183</v>
      </c>
      <c r="D187" s="57"/>
      <c r="E187" s="57"/>
      <c r="F187" s="58"/>
      <c r="G187" s="59"/>
      <c r="H187" s="59"/>
    </row>
    <row r="188" spans="1:8" s="78" customFormat="1" ht="20.100000000000001" customHeight="1" x14ac:dyDescent="0.2">
      <c r="A188" s="94"/>
      <c r="B188" s="50" t="s">
        <v>1182</v>
      </c>
      <c r="C188" s="50" t="s">
        <v>1183</v>
      </c>
      <c r="D188" s="75">
        <v>42496</v>
      </c>
      <c r="E188" s="75">
        <v>42528</v>
      </c>
      <c r="F188" s="106">
        <v>23.82</v>
      </c>
      <c r="G188" s="77" t="s">
        <v>935</v>
      </c>
      <c r="H188" s="77" t="s">
        <v>1184</v>
      </c>
    </row>
    <row r="189" spans="1:8" s="55" customFormat="1" ht="20.100000000000001" customHeight="1" x14ac:dyDescent="0.2">
      <c r="A189" s="50" t="s">
        <v>69</v>
      </c>
      <c r="B189" s="50"/>
      <c r="C189" s="50"/>
      <c r="D189" s="52">
        <v>42528</v>
      </c>
      <c r="E189" s="52">
        <v>42559</v>
      </c>
      <c r="F189" s="53">
        <v>1.03</v>
      </c>
      <c r="G189" s="54" t="s">
        <v>1184</v>
      </c>
      <c r="H189" s="54" t="s">
        <v>1185</v>
      </c>
    </row>
    <row r="190" spans="1:8" s="55" customFormat="1" ht="20.100000000000001" customHeight="1" x14ac:dyDescent="0.2">
      <c r="A190" s="61"/>
      <c r="B190" s="61"/>
      <c r="C190" s="61"/>
      <c r="D190" s="52">
        <v>42559</v>
      </c>
      <c r="E190" s="52">
        <v>42587</v>
      </c>
      <c r="F190" s="53">
        <v>10.35</v>
      </c>
      <c r="G190" s="54" t="s">
        <v>1185</v>
      </c>
      <c r="H190" s="54" t="s">
        <v>1186</v>
      </c>
    </row>
    <row r="191" spans="1:8" s="55" customFormat="1" ht="20.100000000000001" customHeight="1" x14ac:dyDescent="0.2">
      <c r="A191" s="61"/>
      <c r="B191" s="61"/>
      <c r="C191" s="61"/>
      <c r="D191" s="52">
        <v>42559</v>
      </c>
      <c r="E191" s="52">
        <v>42619</v>
      </c>
      <c r="F191" s="53">
        <v>6.21</v>
      </c>
      <c r="G191" s="54" t="s">
        <v>1185</v>
      </c>
      <c r="H191" s="54" t="s">
        <v>1187</v>
      </c>
    </row>
    <row r="192" spans="1:8" s="55" customFormat="1" ht="20.100000000000001" customHeight="1" x14ac:dyDescent="0.2">
      <c r="A192" s="61"/>
      <c r="B192" s="61"/>
      <c r="C192" s="61"/>
      <c r="D192" s="52">
        <v>42619</v>
      </c>
      <c r="E192" s="52">
        <v>42632</v>
      </c>
      <c r="F192" s="53">
        <v>3.1</v>
      </c>
      <c r="G192" s="54" t="s">
        <v>1187</v>
      </c>
      <c r="H192" s="54" t="s">
        <v>1188</v>
      </c>
    </row>
    <row r="193" spans="1:8" s="33" customFormat="1" ht="20.100000000000001" customHeight="1" x14ac:dyDescent="0.2">
      <c r="A193" s="44" t="s">
        <v>69</v>
      </c>
      <c r="B193" s="44" t="s">
        <v>1189</v>
      </c>
      <c r="C193" s="44" t="s">
        <v>1190</v>
      </c>
      <c r="D193" s="57"/>
      <c r="E193" s="57"/>
      <c r="F193" s="58"/>
      <c r="G193" s="59"/>
      <c r="H193" s="59"/>
    </row>
    <row r="194" spans="1:8" s="33" customFormat="1" ht="20.100000000000001" customHeight="1" x14ac:dyDescent="0.2">
      <c r="A194" s="44" t="s">
        <v>69</v>
      </c>
      <c r="B194" s="44" t="s">
        <v>1191</v>
      </c>
      <c r="C194" s="44" t="s">
        <v>1192</v>
      </c>
      <c r="D194" s="57"/>
      <c r="E194" s="57"/>
      <c r="F194" s="58"/>
      <c r="G194" s="59"/>
      <c r="H194" s="59"/>
    </row>
    <row r="195" spans="1:8" s="33" customFormat="1" ht="20.100000000000001" customHeight="1" x14ac:dyDescent="0.2">
      <c r="A195" s="44" t="s">
        <v>69</v>
      </c>
      <c r="B195" s="44" t="s">
        <v>1193</v>
      </c>
      <c r="C195" s="44" t="s">
        <v>1194</v>
      </c>
      <c r="D195" s="57"/>
      <c r="E195" s="57"/>
      <c r="F195" s="58"/>
      <c r="G195" s="59"/>
      <c r="H195" s="59"/>
    </row>
    <row r="196" spans="1:8" s="33" customFormat="1" ht="20.100000000000001" customHeight="1" x14ac:dyDescent="0.2">
      <c r="A196" s="44" t="s">
        <v>69</v>
      </c>
      <c r="B196" s="44" t="s">
        <v>1195</v>
      </c>
      <c r="C196" s="44" t="s">
        <v>1196</v>
      </c>
      <c r="D196" s="57"/>
      <c r="E196" s="57"/>
      <c r="F196" s="58"/>
      <c r="G196" s="59"/>
      <c r="H196" s="59"/>
    </row>
    <row r="197" spans="1:8" s="78" customFormat="1" ht="20.100000000000001" customHeight="1" x14ac:dyDescent="0.2">
      <c r="A197" s="94"/>
      <c r="B197" s="81" t="s">
        <v>1195</v>
      </c>
      <c r="C197" s="81" t="s">
        <v>1197</v>
      </c>
      <c r="D197" s="75">
        <v>42496</v>
      </c>
      <c r="E197" s="75">
        <v>42528</v>
      </c>
      <c r="F197" s="106">
        <v>16.57</v>
      </c>
      <c r="G197" s="77" t="s">
        <v>1303</v>
      </c>
      <c r="H197" s="77" t="s">
        <v>1198</v>
      </c>
    </row>
    <row r="198" spans="1:8" s="33" customFormat="1" ht="20.100000000000001" customHeight="1" x14ac:dyDescent="0.2">
      <c r="A198" s="81" t="s">
        <v>0</v>
      </c>
      <c r="B198" s="81"/>
      <c r="C198" s="81"/>
      <c r="D198" s="82">
        <v>42528</v>
      </c>
      <c r="E198" s="82">
        <v>42559</v>
      </c>
      <c r="F198" s="83">
        <v>20.72</v>
      </c>
      <c r="G198" s="84" t="s">
        <v>1198</v>
      </c>
      <c r="H198" s="84" t="s">
        <v>1199</v>
      </c>
    </row>
    <row r="199" spans="1:8" s="33" customFormat="1" ht="20.100000000000001" customHeight="1" x14ac:dyDescent="0.2">
      <c r="A199" s="81" t="s">
        <v>0</v>
      </c>
      <c r="B199" s="81"/>
      <c r="C199" s="81"/>
      <c r="D199" s="82">
        <v>42559</v>
      </c>
      <c r="E199" s="82">
        <v>42587</v>
      </c>
      <c r="F199" s="83">
        <v>0</v>
      </c>
      <c r="G199" s="84" t="s">
        <v>1199</v>
      </c>
      <c r="H199" s="84" t="s">
        <v>1200</v>
      </c>
    </row>
    <row r="200" spans="1:8" s="33" customFormat="1" ht="20.100000000000001" customHeight="1" x14ac:dyDescent="0.2">
      <c r="A200" s="81"/>
      <c r="B200" s="81"/>
      <c r="C200" s="81"/>
      <c r="D200" s="82">
        <v>42587</v>
      </c>
      <c r="E200" s="82">
        <v>42619</v>
      </c>
      <c r="F200" s="83">
        <v>15.52</v>
      </c>
      <c r="G200" s="84" t="s">
        <v>1200</v>
      </c>
      <c r="H200" s="84" t="s">
        <v>1201</v>
      </c>
    </row>
    <row r="201" spans="1:8" s="33" customFormat="1" ht="20.100000000000001" customHeight="1" x14ac:dyDescent="0.2">
      <c r="A201" s="81"/>
      <c r="B201" s="81"/>
      <c r="C201" s="81"/>
      <c r="D201" s="82">
        <v>42619</v>
      </c>
      <c r="E201" s="82">
        <v>42648</v>
      </c>
      <c r="F201" s="83">
        <v>2.0699999999999998</v>
      </c>
      <c r="G201" s="84" t="s">
        <v>1201</v>
      </c>
      <c r="H201" s="84" t="s">
        <v>1202</v>
      </c>
    </row>
    <row r="202" spans="1:8" s="55" customFormat="1" ht="20.100000000000001" customHeight="1" x14ac:dyDescent="0.2">
      <c r="A202" s="61"/>
      <c r="B202" s="61"/>
      <c r="C202" s="61"/>
      <c r="D202" s="52">
        <v>42648</v>
      </c>
      <c r="E202" s="52">
        <v>42677</v>
      </c>
      <c r="F202" s="53">
        <v>34.18</v>
      </c>
      <c r="G202" s="54" t="s">
        <v>1202</v>
      </c>
      <c r="H202" s="54" t="s">
        <v>1203</v>
      </c>
    </row>
    <row r="203" spans="1:8" s="55" customFormat="1" ht="20.100000000000001" customHeight="1" x14ac:dyDescent="0.2">
      <c r="A203" s="61"/>
      <c r="B203" s="61"/>
      <c r="C203" s="61"/>
      <c r="D203" s="52">
        <v>42677</v>
      </c>
      <c r="E203" s="52">
        <v>42710</v>
      </c>
      <c r="F203" s="53">
        <v>111.99</v>
      </c>
      <c r="G203" s="54" t="s">
        <v>1203</v>
      </c>
      <c r="H203" s="54" t="s">
        <v>1204</v>
      </c>
    </row>
    <row r="204" spans="1:8" s="55" customFormat="1" ht="20.100000000000001" customHeight="1" x14ac:dyDescent="0.2">
      <c r="A204" s="61"/>
      <c r="B204" s="61"/>
      <c r="C204" s="61"/>
      <c r="D204" s="52">
        <v>42710</v>
      </c>
      <c r="E204" s="52">
        <v>42742</v>
      </c>
      <c r="F204" s="53">
        <v>159.54</v>
      </c>
      <c r="G204" s="54" t="s">
        <v>1204</v>
      </c>
      <c r="H204" s="54" t="s">
        <v>1205</v>
      </c>
    </row>
    <row r="205" spans="1:8" s="55" customFormat="1" ht="20.100000000000001" customHeight="1" x14ac:dyDescent="0.2">
      <c r="A205" s="61"/>
      <c r="B205" s="61"/>
      <c r="C205" s="61"/>
      <c r="D205" s="52">
        <v>42742</v>
      </c>
      <c r="E205" s="52">
        <v>42772</v>
      </c>
      <c r="F205" s="53">
        <v>180.26</v>
      </c>
      <c r="G205" s="54" t="s">
        <v>1205</v>
      </c>
      <c r="H205" s="54" t="s">
        <v>1206</v>
      </c>
    </row>
    <row r="206" spans="1:8" s="55" customFormat="1" ht="20.100000000000001" customHeight="1" x14ac:dyDescent="0.2">
      <c r="A206" s="61"/>
      <c r="B206" s="61"/>
      <c r="C206" s="61"/>
      <c r="D206" s="52">
        <v>42772</v>
      </c>
      <c r="E206" s="52">
        <v>42802</v>
      </c>
      <c r="F206" s="53">
        <v>161.61000000000001</v>
      </c>
      <c r="G206" s="54" t="s">
        <v>1206</v>
      </c>
      <c r="H206" s="54" t="s">
        <v>1207</v>
      </c>
    </row>
    <row r="207" spans="1:8" s="55" customFormat="1" ht="20.100000000000001" customHeight="1" x14ac:dyDescent="0.2">
      <c r="A207" s="61"/>
      <c r="B207" s="61"/>
      <c r="C207" s="61"/>
      <c r="D207" s="52">
        <v>42802</v>
      </c>
      <c r="E207" s="52">
        <v>42831</v>
      </c>
      <c r="F207" s="53">
        <v>126.51</v>
      </c>
      <c r="G207" s="54" t="s">
        <v>1207</v>
      </c>
      <c r="H207" s="54" t="s">
        <v>1208</v>
      </c>
    </row>
    <row r="208" spans="1:8" s="55" customFormat="1" ht="20.100000000000001" customHeight="1" x14ac:dyDescent="0.2">
      <c r="A208" s="61"/>
      <c r="B208" s="61"/>
      <c r="C208" s="61"/>
      <c r="D208" s="52">
        <v>42802</v>
      </c>
      <c r="E208" s="52">
        <v>42863</v>
      </c>
      <c r="F208" s="53">
        <v>105.67</v>
      </c>
      <c r="G208" s="54" t="s">
        <v>1207</v>
      </c>
      <c r="H208" s="54" t="s">
        <v>1209</v>
      </c>
    </row>
    <row r="209" spans="1:8" s="55" customFormat="1" ht="20.100000000000001" customHeight="1" x14ac:dyDescent="0.2">
      <c r="A209" s="61"/>
      <c r="B209" s="61"/>
      <c r="C209" s="61"/>
      <c r="D209" s="52">
        <v>42863</v>
      </c>
      <c r="E209" s="52">
        <v>42893</v>
      </c>
      <c r="F209" s="53">
        <v>18.66</v>
      </c>
      <c r="G209" s="54" t="s">
        <v>1209</v>
      </c>
      <c r="H209" s="54" t="s">
        <v>1210</v>
      </c>
    </row>
    <row r="210" spans="1:8" s="33" customFormat="1" ht="20.100000000000001" customHeight="1" x14ac:dyDescent="0.2">
      <c r="A210" s="44" t="s">
        <v>69</v>
      </c>
      <c r="B210" s="44" t="s">
        <v>1211</v>
      </c>
      <c r="C210" s="44" t="s">
        <v>962</v>
      </c>
      <c r="D210" s="57"/>
      <c r="E210" s="57"/>
      <c r="F210" s="58"/>
      <c r="G210" s="59"/>
      <c r="H210" s="59"/>
    </row>
    <row r="211" spans="1:8" s="55" customFormat="1" ht="20.100000000000001" customHeight="1" x14ac:dyDescent="0.2">
      <c r="A211" s="61"/>
      <c r="B211" s="61"/>
      <c r="C211" s="61"/>
      <c r="D211" s="52">
        <v>42795</v>
      </c>
      <c r="E211" s="52">
        <v>42831</v>
      </c>
      <c r="F211" s="53">
        <v>61.18</v>
      </c>
      <c r="G211" s="54" t="s">
        <v>1212</v>
      </c>
      <c r="H211" s="54" t="s">
        <v>1213</v>
      </c>
    </row>
    <row r="212" spans="1:8" s="55" customFormat="1" ht="20.100000000000001" customHeight="1" x14ac:dyDescent="0.2">
      <c r="A212" s="61"/>
      <c r="B212" s="61"/>
      <c r="C212" s="61"/>
      <c r="D212" s="52">
        <v>42795</v>
      </c>
      <c r="E212" s="52">
        <v>42863</v>
      </c>
      <c r="F212" s="53">
        <v>50.76</v>
      </c>
      <c r="G212" s="54" t="s">
        <v>1212</v>
      </c>
      <c r="H212" s="54" t="s">
        <v>1214</v>
      </c>
    </row>
    <row r="213" spans="1:8" s="55" customFormat="1" ht="20.100000000000001" customHeight="1" x14ac:dyDescent="0.2">
      <c r="A213" s="61"/>
      <c r="B213" s="61"/>
      <c r="C213" s="61"/>
      <c r="D213" s="52">
        <v>42863</v>
      </c>
      <c r="E213" s="52">
        <v>42893</v>
      </c>
      <c r="F213" s="53">
        <v>11.4</v>
      </c>
      <c r="G213" s="54" t="s">
        <v>1214</v>
      </c>
      <c r="H213" s="54" t="s">
        <v>1215</v>
      </c>
    </row>
    <row r="214" spans="1:8" s="33" customFormat="1" ht="20.100000000000001" customHeight="1" x14ac:dyDescent="0.2">
      <c r="A214" s="44" t="s">
        <v>69</v>
      </c>
      <c r="B214" s="44" t="s">
        <v>1216</v>
      </c>
      <c r="C214" s="44" t="s">
        <v>1217</v>
      </c>
      <c r="D214" s="57"/>
      <c r="E214" s="57"/>
      <c r="F214" s="58"/>
      <c r="G214" s="59"/>
      <c r="H214" s="59"/>
    </row>
    <row r="215" spans="1:8" ht="20.100000000000001" customHeight="1" x14ac:dyDescent="0.2">
      <c r="A215" s="44" t="s">
        <v>69</v>
      </c>
      <c r="B215" s="44" t="s">
        <v>1218</v>
      </c>
      <c r="C215" s="44" t="s">
        <v>1037</v>
      </c>
      <c r="D215" s="87"/>
      <c r="E215" s="87"/>
      <c r="F215" s="100"/>
      <c r="G215" s="89"/>
      <c r="H215" s="89"/>
    </row>
    <row r="216" spans="1:8" s="33" customFormat="1" ht="20.100000000000001" customHeight="1" x14ac:dyDescent="0.2">
      <c r="A216" s="44" t="s">
        <v>69</v>
      </c>
      <c r="B216" s="44" t="s">
        <v>1219</v>
      </c>
      <c r="C216" s="44" t="s">
        <v>1220</v>
      </c>
      <c r="D216" s="57"/>
      <c r="E216" s="57"/>
      <c r="F216" s="58"/>
      <c r="G216" s="59"/>
      <c r="H216" s="59"/>
    </row>
    <row r="217" spans="1:8" s="33" customFormat="1" ht="20.100000000000001" customHeight="1" x14ac:dyDescent="0.2">
      <c r="A217" s="44" t="s">
        <v>69</v>
      </c>
      <c r="B217" s="44" t="s">
        <v>1221</v>
      </c>
      <c r="C217" s="44" t="s">
        <v>1222</v>
      </c>
      <c r="D217" s="57"/>
      <c r="E217" s="57"/>
      <c r="F217" s="58"/>
      <c r="G217" s="59"/>
      <c r="H217" s="59"/>
    </row>
    <row r="218" spans="1:8" s="33" customFormat="1" ht="20.100000000000001" customHeight="1" x14ac:dyDescent="0.2">
      <c r="A218" s="44" t="s">
        <v>69</v>
      </c>
      <c r="B218" s="44" t="s">
        <v>1223</v>
      </c>
      <c r="C218" s="44" t="s">
        <v>1224</v>
      </c>
      <c r="D218" s="57"/>
      <c r="E218" s="57"/>
      <c r="F218" s="58"/>
      <c r="G218" s="59"/>
      <c r="H218" s="59"/>
    </row>
    <row r="219" spans="1:8" ht="20.100000000000001" customHeight="1" x14ac:dyDescent="0.2">
      <c r="A219" s="81" t="s">
        <v>69</v>
      </c>
      <c r="B219" s="81" t="s">
        <v>1223</v>
      </c>
      <c r="C219" s="81" t="s">
        <v>1224</v>
      </c>
      <c r="D219" s="82">
        <v>42496</v>
      </c>
      <c r="E219" s="82">
        <v>42559</v>
      </c>
      <c r="F219" s="83">
        <v>7.25</v>
      </c>
      <c r="G219" s="84" t="s">
        <v>1225</v>
      </c>
      <c r="H219" s="84" t="s">
        <v>1226</v>
      </c>
    </row>
    <row r="220" spans="1:8" ht="20.100000000000001" customHeight="1" x14ac:dyDescent="0.2">
      <c r="A220" s="81"/>
      <c r="B220" s="81"/>
      <c r="C220" s="81"/>
      <c r="D220" s="82">
        <v>42559</v>
      </c>
      <c r="E220" s="82">
        <v>42587</v>
      </c>
      <c r="F220" s="83">
        <v>3.1</v>
      </c>
      <c r="G220" s="84" t="s">
        <v>1226</v>
      </c>
      <c r="H220" s="84" t="s">
        <v>1227</v>
      </c>
    </row>
    <row r="221" spans="1:8" ht="20.100000000000001" customHeight="1" x14ac:dyDescent="0.2">
      <c r="A221" s="81"/>
      <c r="B221" s="81"/>
      <c r="C221" s="81"/>
      <c r="D221" s="82">
        <v>42587</v>
      </c>
      <c r="E221" s="82">
        <v>42602</v>
      </c>
      <c r="F221" s="83">
        <v>1.03</v>
      </c>
      <c r="G221" s="84" t="s">
        <v>1227</v>
      </c>
      <c r="H221" s="84" t="s">
        <v>1228</v>
      </c>
    </row>
    <row r="222" spans="1:8" s="33" customFormat="1" ht="20.100000000000001" customHeight="1" x14ac:dyDescent="0.2">
      <c r="A222" s="44" t="s">
        <v>69</v>
      </c>
      <c r="B222" s="44" t="s">
        <v>1229</v>
      </c>
      <c r="C222" s="44" t="s">
        <v>1230</v>
      </c>
      <c r="D222" s="57"/>
      <c r="E222" s="57"/>
      <c r="F222" s="58"/>
      <c r="G222" s="59"/>
      <c r="H222" s="59"/>
    </row>
    <row r="223" spans="1:8" ht="20.100000000000001" customHeight="1" x14ac:dyDescent="0.2">
      <c r="A223" s="81"/>
      <c r="B223" s="81"/>
      <c r="C223" s="81"/>
      <c r="D223" s="82">
        <v>42855</v>
      </c>
      <c r="E223" s="82">
        <v>42898</v>
      </c>
      <c r="F223" s="83">
        <v>908.41</v>
      </c>
      <c r="G223" s="84" t="s">
        <v>1231</v>
      </c>
      <c r="H223" s="84" t="s">
        <v>1232</v>
      </c>
    </row>
    <row r="224" spans="1:8" s="33" customFormat="1" ht="20.100000000000001" customHeight="1" x14ac:dyDescent="0.2">
      <c r="A224" s="44" t="s">
        <v>69</v>
      </c>
      <c r="B224" s="44" t="s">
        <v>1233</v>
      </c>
      <c r="C224" s="44" t="s">
        <v>1234</v>
      </c>
      <c r="D224" s="87"/>
      <c r="E224" s="87"/>
      <c r="F224" s="100"/>
      <c r="G224" s="89"/>
      <c r="H224" s="89"/>
    </row>
    <row r="225" spans="1:8" s="33" customFormat="1" ht="20.100000000000001" customHeight="1" x14ac:dyDescent="0.2">
      <c r="A225" s="44" t="s">
        <v>69</v>
      </c>
      <c r="B225" s="44" t="s">
        <v>1235</v>
      </c>
      <c r="C225" s="44" t="s">
        <v>1236</v>
      </c>
      <c r="D225" s="87"/>
      <c r="E225" s="87"/>
      <c r="F225" s="100"/>
      <c r="G225" s="89"/>
      <c r="H225" s="89"/>
    </row>
    <row r="226" spans="1:8" s="78" customFormat="1" ht="20.100000000000001" customHeight="1" x14ac:dyDescent="0.2">
      <c r="A226" s="74"/>
      <c r="B226" s="50" t="s">
        <v>1235</v>
      </c>
      <c r="C226" s="50" t="s">
        <v>1236</v>
      </c>
      <c r="D226" s="75">
        <v>42496</v>
      </c>
      <c r="E226" s="75">
        <v>42528</v>
      </c>
      <c r="F226" s="106">
        <v>6.21</v>
      </c>
      <c r="G226" s="77" t="s">
        <v>1304</v>
      </c>
      <c r="H226" s="77" t="s">
        <v>1237</v>
      </c>
    </row>
    <row r="227" spans="1:8" s="55" customFormat="1" ht="20.100000000000001" customHeight="1" x14ac:dyDescent="0.2">
      <c r="A227" s="50" t="s">
        <v>69</v>
      </c>
      <c r="B227" s="50"/>
      <c r="C227" s="50"/>
      <c r="D227" s="52">
        <v>42528</v>
      </c>
      <c r="E227" s="52">
        <v>42559</v>
      </c>
      <c r="F227" s="53">
        <v>0</v>
      </c>
      <c r="G227" s="54" t="s">
        <v>1237</v>
      </c>
      <c r="H227" s="54" t="s">
        <v>1238</v>
      </c>
    </row>
    <row r="228" spans="1:8" s="55" customFormat="1" ht="20.100000000000001" customHeight="1" x14ac:dyDescent="0.2">
      <c r="A228" s="50"/>
      <c r="B228" s="50"/>
      <c r="C228" s="50"/>
      <c r="D228" s="52">
        <v>42559</v>
      </c>
      <c r="E228" s="52">
        <v>42587</v>
      </c>
      <c r="F228" s="53">
        <v>1.03</v>
      </c>
      <c r="G228" s="54" t="s">
        <v>1238</v>
      </c>
      <c r="H228" s="54" t="s">
        <v>1239</v>
      </c>
    </row>
    <row r="229" spans="1:8" s="55" customFormat="1" ht="20.100000000000001" customHeight="1" x14ac:dyDescent="0.2">
      <c r="A229" s="50"/>
      <c r="B229" s="50"/>
      <c r="C229" s="50"/>
      <c r="D229" s="52">
        <v>42559</v>
      </c>
      <c r="E229" s="52">
        <v>42619</v>
      </c>
      <c r="F229" s="53">
        <v>0</v>
      </c>
      <c r="G229" s="54" t="s">
        <v>1238</v>
      </c>
      <c r="H229" s="54" t="s">
        <v>1238</v>
      </c>
    </row>
    <row r="230" spans="1:8" s="55" customFormat="1" ht="20.100000000000001" customHeight="1" x14ac:dyDescent="0.2">
      <c r="A230" s="50"/>
      <c r="B230" s="50"/>
      <c r="C230" s="50"/>
      <c r="D230" s="52">
        <v>42619</v>
      </c>
      <c r="E230" s="52">
        <v>42648</v>
      </c>
      <c r="F230" s="53">
        <v>2.0699999999999998</v>
      </c>
      <c r="G230" s="54" t="s">
        <v>1238</v>
      </c>
      <c r="H230" s="54" t="s">
        <v>1240</v>
      </c>
    </row>
    <row r="231" spans="1:8" s="55" customFormat="1" ht="20.100000000000001" customHeight="1" x14ac:dyDescent="0.2">
      <c r="A231" s="50"/>
      <c r="B231" s="50"/>
      <c r="C231" s="50"/>
      <c r="D231" s="52">
        <v>42648</v>
      </c>
      <c r="E231" s="52">
        <v>42655</v>
      </c>
      <c r="F231" s="53">
        <v>0</v>
      </c>
      <c r="G231" s="54" t="s">
        <v>1240</v>
      </c>
      <c r="H231" s="54" t="s">
        <v>1241</v>
      </c>
    </row>
    <row r="232" spans="1:8" s="33" customFormat="1" ht="20.100000000000001" customHeight="1" x14ac:dyDescent="0.2">
      <c r="A232" s="44" t="s">
        <v>69</v>
      </c>
      <c r="B232" s="44" t="s">
        <v>1242</v>
      </c>
      <c r="C232" s="44" t="s">
        <v>1243</v>
      </c>
      <c r="D232" s="87"/>
      <c r="E232" s="87"/>
      <c r="F232" s="100"/>
      <c r="G232" s="89"/>
      <c r="H232" s="89"/>
    </row>
    <row r="233" spans="1:8" s="33" customFormat="1" ht="20.100000000000001" customHeight="1" x14ac:dyDescent="0.2">
      <c r="A233" s="44" t="s">
        <v>69</v>
      </c>
      <c r="B233" s="44" t="s">
        <v>1244</v>
      </c>
      <c r="C233" s="44" t="s">
        <v>1245</v>
      </c>
      <c r="D233" s="57"/>
      <c r="E233" s="57"/>
      <c r="F233" s="58"/>
      <c r="G233" s="59"/>
      <c r="H233" s="59"/>
    </row>
    <row r="234" spans="1:8" s="33" customFormat="1" ht="20.100000000000001" customHeight="1" x14ac:dyDescent="0.2">
      <c r="A234" s="44" t="s">
        <v>69</v>
      </c>
      <c r="B234" s="44" t="s">
        <v>1246</v>
      </c>
      <c r="C234" s="44" t="s">
        <v>983</v>
      </c>
      <c r="D234" s="57"/>
      <c r="E234" s="57"/>
      <c r="F234" s="58"/>
      <c r="G234" s="59"/>
      <c r="H234" s="59"/>
    </row>
    <row r="235" spans="1:8" s="33" customFormat="1" ht="20.100000000000001" customHeight="1" x14ac:dyDescent="0.2">
      <c r="A235" s="44" t="s">
        <v>69</v>
      </c>
      <c r="B235" s="44" t="s">
        <v>1247</v>
      </c>
      <c r="C235" s="44" t="s">
        <v>1109</v>
      </c>
      <c r="D235" s="57"/>
      <c r="E235" s="57"/>
      <c r="F235" s="58"/>
      <c r="G235" s="59"/>
      <c r="H235" s="59"/>
    </row>
    <row r="236" spans="1:8" s="33" customFormat="1" ht="20.100000000000001" customHeight="1" x14ac:dyDescent="0.2">
      <c r="A236" s="44"/>
      <c r="B236" s="44" t="s">
        <v>1248</v>
      </c>
      <c r="C236" s="44" t="s">
        <v>1249</v>
      </c>
      <c r="D236" s="57"/>
      <c r="E236" s="57"/>
      <c r="F236" s="58"/>
      <c r="G236" s="59"/>
      <c r="H236" s="59"/>
    </row>
    <row r="237" spans="1:8" s="55" customFormat="1" ht="20.100000000000001" customHeight="1" x14ac:dyDescent="0.2">
      <c r="A237" s="61"/>
      <c r="B237" s="61"/>
      <c r="C237" s="61"/>
      <c r="D237" s="52">
        <v>42665</v>
      </c>
      <c r="E237" s="52">
        <v>42710</v>
      </c>
      <c r="F237" s="53">
        <v>52.88</v>
      </c>
      <c r="G237" s="54" t="s">
        <v>1250</v>
      </c>
      <c r="H237" s="54" t="s">
        <v>1251</v>
      </c>
    </row>
    <row r="238" spans="1:8" s="55" customFormat="1" ht="20.100000000000001" customHeight="1" x14ac:dyDescent="0.2">
      <c r="A238" s="61"/>
      <c r="B238" s="61"/>
      <c r="C238" s="61"/>
      <c r="D238" s="52">
        <v>42710</v>
      </c>
      <c r="E238" s="52">
        <v>42742</v>
      </c>
      <c r="F238" s="53">
        <v>101.52</v>
      </c>
      <c r="G238" s="54" t="s">
        <v>1251</v>
      </c>
      <c r="H238" s="54" t="s">
        <v>1252</v>
      </c>
    </row>
    <row r="239" spans="1:8" s="55" customFormat="1" ht="20.100000000000001" customHeight="1" x14ac:dyDescent="0.2">
      <c r="A239" s="61"/>
      <c r="B239" s="61"/>
      <c r="C239" s="61"/>
      <c r="D239" s="52">
        <v>42742</v>
      </c>
      <c r="E239" s="52">
        <v>42772</v>
      </c>
      <c r="F239" s="53">
        <v>41.44</v>
      </c>
      <c r="G239" s="54" t="s">
        <v>1252</v>
      </c>
      <c r="H239" s="54" t="s">
        <v>1253</v>
      </c>
    </row>
    <row r="240" spans="1:8" s="55" customFormat="1" ht="20.100000000000001" customHeight="1" x14ac:dyDescent="0.2">
      <c r="A240" s="61"/>
      <c r="B240" s="61"/>
      <c r="C240" s="61"/>
      <c r="D240" s="52">
        <v>42772</v>
      </c>
      <c r="E240" s="52">
        <v>42802</v>
      </c>
      <c r="F240" s="53">
        <v>29</v>
      </c>
      <c r="G240" s="54" t="s">
        <v>1253</v>
      </c>
      <c r="H240" s="54" t="s">
        <v>1254</v>
      </c>
    </row>
    <row r="241" spans="1:8" s="55" customFormat="1" ht="20.100000000000001" customHeight="1" x14ac:dyDescent="0.2">
      <c r="A241" s="61"/>
      <c r="B241" s="61"/>
      <c r="C241" s="61"/>
      <c r="D241" s="52">
        <v>42802</v>
      </c>
      <c r="E241" s="52">
        <v>42831</v>
      </c>
      <c r="F241" s="53">
        <v>27.99</v>
      </c>
      <c r="G241" s="54" t="s">
        <v>1254</v>
      </c>
      <c r="H241" s="54" t="s">
        <v>1255</v>
      </c>
    </row>
    <row r="242" spans="1:8" s="55" customFormat="1" ht="20.100000000000001" customHeight="1" x14ac:dyDescent="0.2">
      <c r="A242" s="61"/>
      <c r="B242" s="61"/>
      <c r="C242" s="61"/>
      <c r="D242" s="52">
        <v>42802</v>
      </c>
      <c r="E242" s="52">
        <v>42843</v>
      </c>
      <c r="F242" s="53">
        <v>21.77</v>
      </c>
      <c r="G242" s="54" t="s">
        <v>1254</v>
      </c>
      <c r="H242" s="54" t="s">
        <v>1256</v>
      </c>
    </row>
    <row r="243" spans="1:8" s="33" customFormat="1" ht="20.100000000000001" customHeight="1" x14ac:dyDescent="0.2">
      <c r="A243" s="44"/>
      <c r="B243" s="44" t="s">
        <v>1257</v>
      </c>
      <c r="C243" s="44" t="s">
        <v>998</v>
      </c>
      <c r="D243" s="57"/>
      <c r="E243" s="57"/>
      <c r="F243" s="58"/>
      <c r="G243" s="59"/>
      <c r="H243" s="59"/>
    </row>
    <row r="244" spans="1:8" s="55" customFormat="1" ht="20.100000000000001" customHeight="1" x14ac:dyDescent="0.2">
      <c r="A244" s="61"/>
      <c r="B244" s="61"/>
      <c r="C244" s="61"/>
      <c r="D244" s="52">
        <v>42732</v>
      </c>
      <c r="E244" s="52">
        <v>42742</v>
      </c>
      <c r="F244" s="53">
        <v>116.03</v>
      </c>
      <c r="G244" s="54" t="s">
        <v>1258</v>
      </c>
      <c r="H244" s="54" t="s">
        <v>1259</v>
      </c>
    </row>
    <row r="245" spans="1:8" s="55" customFormat="1" ht="20.100000000000001" customHeight="1" x14ac:dyDescent="0.2">
      <c r="A245" s="61"/>
      <c r="B245" s="61"/>
      <c r="C245" s="61"/>
      <c r="D245" s="52">
        <v>42742</v>
      </c>
      <c r="E245" s="52">
        <v>42772</v>
      </c>
      <c r="F245" s="53">
        <v>73.55</v>
      </c>
      <c r="G245" s="54" t="s">
        <v>1259</v>
      </c>
      <c r="H245" s="54" t="s">
        <v>1260</v>
      </c>
    </row>
    <row r="246" spans="1:8" s="55" customFormat="1" ht="20.100000000000001" customHeight="1" x14ac:dyDescent="0.2">
      <c r="A246" s="61"/>
      <c r="B246" s="61"/>
      <c r="C246" s="61"/>
      <c r="D246" s="52">
        <v>42772</v>
      </c>
      <c r="E246" s="52">
        <v>42802</v>
      </c>
      <c r="F246" s="53">
        <v>87.02</v>
      </c>
      <c r="G246" s="54" t="s">
        <v>1260</v>
      </c>
      <c r="H246" s="54" t="s">
        <v>1261</v>
      </c>
    </row>
    <row r="247" spans="1:8" s="55" customFormat="1" ht="20.100000000000001" customHeight="1" x14ac:dyDescent="0.2">
      <c r="A247" s="61"/>
      <c r="B247" s="61"/>
      <c r="C247" s="61"/>
      <c r="D247" s="52">
        <v>42802</v>
      </c>
      <c r="E247" s="52">
        <v>42831</v>
      </c>
      <c r="F247" s="53">
        <v>53.92</v>
      </c>
      <c r="G247" s="54" t="s">
        <v>1261</v>
      </c>
      <c r="H247" s="54" t="s">
        <v>1262</v>
      </c>
    </row>
    <row r="248" spans="1:8" s="55" customFormat="1" ht="20.100000000000001" customHeight="1" x14ac:dyDescent="0.2">
      <c r="A248" s="61"/>
      <c r="B248" s="61"/>
      <c r="C248" s="61"/>
      <c r="D248" s="52">
        <v>42831</v>
      </c>
      <c r="E248" s="52">
        <v>42863</v>
      </c>
      <c r="F248" s="53">
        <v>35.22</v>
      </c>
      <c r="G248" s="54" t="s">
        <v>1263</v>
      </c>
      <c r="H248" s="54" t="s">
        <v>1264</v>
      </c>
    </row>
    <row r="249" spans="1:8" s="55" customFormat="1" ht="20.100000000000001" customHeight="1" x14ac:dyDescent="0.2">
      <c r="A249" s="61"/>
      <c r="B249" s="61"/>
      <c r="C249" s="61"/>
      <c r="D249" s="52">
        <v>42863</v>
      </c>
      <c r="E249" s="52">
        <v>42893</v>
      </c>
      <c r="F249" s="53">
        <v>18.66</v>
      </c>
      <c r="G249" s="54" t="s">
        <v>1264</v>
      </c>
      <c r="H249" s="54" t="s">
        <v>1265</v>
      </c>
    </row>
    <row r="250" spans="1:8" s="33" customFormat="1" ht="20.100000000000001" customHeight="1" x14ac:dyDescent="0.2">
      <c r="A250" s="44" t="s">
        <v>69</v>
      </c>
      <c r="B250" s="44" t="s">
        <v>1266</v>
      </c>
      <c r="C250" s="44" t="s">
        <v>1267</v>
      </c>
      <c r="D250" s="57"/>
      <c r="E250" s="57"/>
      <c r="F250" s="58"/>
      <c r="G250" s="59"/>
      <c r="H250" s="59"/>
    </row>
    <row r="251" spans="1:8" s="33" customFormat="1" ht="20.100000000000001" customHeight="1" x14ac:dyDescent="0.2">
      <c r="A251" s="44" t="s">
        <v>69</v>
      </c>
      <c r="B251" s="44" t="s">
        <v>1268</v>
      </c>
      <c r="C251" s="44" t="s">
        <v>1245</v>
      </c>
      <c r="D251" s="57"/>
      <c r="E251" s="57"/>
      <c r="F251" s="58"/>
      <c r="G251" s="59"/>
      <c r="H251" s="59"/>
    </row>
    <row r="252" spans="1:8" ht="20.100000000000001" customHeight="1" x14ac:dyDescent="0.2">
      <c r="A252" s="44" t="s">
        <v>69</v>
      </c>
      <c r="B252" s="44" t="s">
        <v>1269</v>
      </c>
      <c r="C252" s="44" t="s">
        <v>1270</v>
      </c>
      <c r="D252" s="57"/>
      <c r="E252" s="57"/>
      <c r="F252" s="58"/>
      <c r="G252" s="59"/>
      <c r="H252" s="59"/>
    </row>
    <row r="253" spans="1:8" ht="20.100000000000001" customHeight="1" x14ac:dyDescent="0.2">
      <c r="A253" s="44" t="s">
        <v>69</v>
      </c>
      <c r="B253" s="44" t="s">
        <v>1271</v>
      </c>
      <c r="C253" s="44" t="s">
        <v>1272</v>
      </c>
      <c r="D253" s="57"/>
      <c r="E253" s="57"/>
      <c r="F253" s="58"/>
      <c r="G253" s="59"/>
      <c r="H253" s="59"/>
    </row>
    <row r="254" spans="1:8" s="33" customFormat="1" ht="20.100000000000001" customHeight="1" x14ac:dyDescent="0.2">
      <c r="A254" s="44" t="s">
        <v>69</v>
      </c>
      <c r="B254" s="44" t="s">
        <v>1273</v>
      </c>
      <c r="C254" s="44" t="s">
        <v>1274</v>
      </c>
      <c r="D254" s="57"/>
      <c r="E254" s="57"/>
      <c r="F254" s="58"/>
      <c r="G254" s="59"/>
      <c r="H254" s="59"/>
    </row>
    <row r="255" spans="1:8" s="33" customFormat="1" ht="20.100000000000001" customHeight="1" x14ac:dyDescent="0.2">
      <c r="A255" s="44" t="s">
        <v>69</v>
      </c>
      <c r="B255" s="44" t="s">
        <v>1275</v>
      </c>
      <c r="C255" s="44" t="s">
        <v>1276</v>
      </c>
      <c r="D255" s="57"/>
      <c r="E255" s="57"/>
      <c r="F255" s="58"/>
      <c r="G255" s="59"/>
      <c r="H255" s="59"/>
    </row>
    <row r="256" spans="1:8" s="56" customFormat="1" ht="20.100000000000001" customHeight="1" x14ac:dyDescent="0.2">
      <c r="A256" s="61"/>
      <c r="B256" s="61"/>
      <c r="C256" s="61"/>
      <c r="D256" s="52">
        <v>42850</v>
      </c>
      <c r="E256" s="52">
        <v>42893</v>
      </c>
      <c r="F256" s="53">
        <v>29.03</v>
      </c>
      <c r="G256" s="54" t="s">
        <v>1277</v>
      </c>
      <c r="H256" s="54" t="s">
        <v>1278</v>
      </c>
    </row>
    <row r="257" spans="1:8" s="33" customFormat="1" ht="20.100000000000001" customHeight="1" x14ac:dyDescent="0.2">
      <c r="A257" s="44" t="s">
        <v>69</v>
      </c>
      <c r="B257" s="44" t="s">
        <v>1279</v>
      </c>
      <c r="C257" s="44" t="s">
        <v>1190</v>
      </c>
      <c r="D257" s="57"/>
      <c r="E257" s="57"/>
      <c r="F257" s="58"/>
      <c r="G257" s="59"/>
      <c r="H257" s="59"/>
    </row>
    <row r="258" spans="1:8" s="33" customFormat="1" ht="20.100000000000001" customHeight="1" x14ac:dyDescent="0.2">
      <c r="A258" s="44" t="s">
        <v>69</v>
      </c>
      <c r="B258" s="44" t="s">
        <v>1280</v>
      </c>
      <c r="C258" s="44" t="s">
        <v>1151</v>
      </c>
      <c r="D258" s="57"/>
      <c r="E258" s="57"/>
      <c r="F258" s="58"/>
      <c r="G258" s="59"/>
      <c r="H258" s="59"/>
    </row>
    <row r="259" spans="1:8" s="33" customFormat="1" ht="20.100000000000001" customHeight="1" x14ac:dyDescent="0.2">
      <c r="A259" s="44" t="s">
        <v>69</v>
      </c>
      <c r="B259" s="44" t="s">
        <v>1281</v>
      </c>
      <c r="C259" s="44" t="s">
        <v>1282</v>
      </c>
      <c r="D259" s="57"/>
      <c r="E259" s="57"/>
      <c r="F259" s="58"/>
      <c r="G259" s="59"/>
      <c r="H259" s="59"/>
    </row>
    <row r="260" spans="1:8" s="104" customFormat="1" ht="20.100000000000001" customHeight="1" x14ac:dyDescent="0.2">
      <c r="A260" s="91"/>
      <c r="B260" s="81" t="s">
        <v>1281</v>
      </c>
      <c r="C260" s="81" t="s">
        <v>1283</v>
      </c>
      <c r="D260" s="92">
        <v>42496</v>
      </c>
      <c r="E260" s="92">
        <v>42528</v>
      </c>
      <c r="F260" s="83">
        <v>12.43</v>
      </c>
      <c r="G260" s="93" t="s">
        <v>1305</v>
      </c>
      <c r="H260" s="93" t="s">
        <v>1284</v>
      </c>
    </row>
    <row r="261" spans="1:8" s="33" customFormat="1" ht="20.100000000000001" customHeight="1" x14ac:dyDescent="0.2">
      <c r="A261" s="81" t="s">
        <v>0</v>
      </c>
      <c r="B261" s="81"/>
      <c r="C261" s="81"/>
      <c r="D261" s="82">
        <v>42528</v>
      </c>
      <c r="E261" s="82">
        <v>42559</v>
      </c>
      <c r="F261" s="83">
        <v>0</v>
      </c>
      <c r="G261" s="84" t="s">
        <v>1284</v>
      </c>
      <c r="H261" s="84" t="s">
        <v>1284</v>
      </c>
    </row>
    <row r="262" spans="1:8" s="33" customFormat="1" ht="20.100000000000001" customHeight="1" x14ac:dyDescent="0.2">
      <c r="A262" s="81"/>
      <c r="B262" s="81"/>
      <c r="C262" s="81"/>
      <c r="D262" s="82">
        <v>42559</v>
      </c>
      <c r="E262" s="82">
        <v>42587</v>
      </c>
      <c r="F262" s="83">
        <v>0</v>
      </c>
      <c r="G262" s="84" t="s">
        <v>1285</v>
      </c>
      <c r="H262" s="84" t="s">
        <v>1284</v>
      </c>
    </row>
    <row r="263" spans="1:8" s="33" customFormat="1" ht="20.100000000000001" customHeight="1" x14ac:dyDescent="0.2">
      <c r="A263" s="81"/>
      <c r="B263" s="81"/>
      <c r="C263" s="81"/>
      <c r="D263" s="82">
        <v>42587</v>
      </c>
      <c r="E263" s="82">
        <v>42619</v>
      </c>
      <c r="F263" s="83">
        <v>2.0699999999999998</v>
      </c>
      <c r="G263" s="84" t="s">
        <v>1284</v>
      </c>
      <c r="H263" s="84" t="s">
        <v>1286</v>
      </c>
    </row>
    <row r="264" spans="1:8" s="33" customFormat="1" ht="20.100000000000001" customHeight="1" x14ac:dyDescent="0.2">
      <c r="A264" s="81"/>
      <c r="B264" s="81"/>
      <c r="C264" s="81"/>
      <c r="D264" s="82">
        <v>42619</v>
      </c>
      <c r="E264" s="82">
        <v>42648</v>
      </c>
      <c r="F264" s="83">
        <v>2.0699999999999998</v>
      </c>
      <c r="G264" s="84" t="s">
        <v>1286</v>
      </c>
      <c r="H264" s="84" t="s">
        <v>1287</v>
      </c>
    </row>
    <row r="265" spans="1:8" s="33" customFormat="1" ht="20.100000000000001" customHeight="1" x14ac:dyDescent="0.2">
      <c r="A265" s="81"/>
      <c r="B265" s="81"/>
      <c r="C265" s="81"/>
      <c r="D265" s="82">
        <v>42648</v>
      </c>
      <c r="E265" s="82">
        <v>42678</v>
      </c>
      <c r="F265" s="83">
        <v>9.32</v>
      </c>
      <c r="G265" s="84" t="s">
        <v>1287</v>
      </c>
      <c r="H265" s="84" t="s">
        <v>1288</v>
      </c>
    </row>
    <row r="266" spans="1:8" s="33" customFormat="1" ht="20.100000000000001" customHeight="1" x14ac:dyDescent="0.2">
      <c r="A266" s="81"/>
      <c r="B266" s="81"/>
      <c r="C266" s="81"/>
      <c r="D266" s="82">
        <v>42677</v>
      </c>
      <c r="E266" s="82">
        <v>42686</v>
      </c>
      <c r="F266" s="83">
        <v>9.32</v>
      </c>
      <c r="G266" s="84" t="s">
        <v>1288</v>
      </c>
      <c r="H266" s="84" t="s">
        <v>1289</v>
      </c>
    </row>
    <row r="267" spans="1:8" ht="20.100000000000001" customHeight="1" x14ac:dyDescent="0.2">
      <c r="A267" s="44" t="s">
        <v>69</v>
      </c>
      <c r="B267" s="44" t="s">
        <v>1290</v>
      </c>
      <c r="C267" s="44" t="s">
        <v>1291</v>
      </c>
      <c r="D267" s="57"/>
      <c r="E267" s="57"/>
      <c r="F267" s="58"/>
      <c r="G267" s="59"/>
      <c r="H267" s="59"/>
    </row>
    <row r="268" spans="1:8" s="33" customFormat="1" ht="20.100000000000001" customHeight="1" x14ac:dyDescent="0.2">
      <c r="A268" s="44" t="s">
        <v>69</v>
      </c>
      <c r="B268" s="44" t="s">
        <v>1292</v>
      </c>
      <c r="C268" s="44" t="s">
        <v>1293</v>
      </c>
      <c r="D268" s="57"/>
      <c r="E268" s="57"/>
      <c r="F268" s="58"/>
      <c r="G268" s="59"/>
      <c r="H268" s="59"/>
    </row>
    <row r="269" spans="1:8" ht="20.100000000000001" customHeight="1" x14ac:dyDescent="0.2">
      <c r="A269" s="44" t="s">
        <v>69</v>
      </c>
      <c r="B269" s="44" t="s">
        <v>1294</v>
      </c>
      <c r="C269" s="44" t="s">
        <v>1295</v>
      </c>
      <c r="D269" s="57"/>
      <c r="E269" s="57"/>
      <c r="F269" s="58"/>
      <c r="G269" s="59"/>
      <c r="H269" s="59"/>
    </row>
    <row r="271" spans="1:8" ht="20.100000000000001" customHeight="1" x14ac:dyDescent="0.2">
      <c r="F271" s="64">
        <f>SUM(F6:F269)</f>
        <v>6534.6200000000017</v>
      </c>
    </row>
  </sheetData>
  <mergeCells count="4">
    <mergeCell ref="A1:H1"/>
    <mergeCell ref="A2:H2"/>
    <mergeCell ref="F3:H3"/>
    <mergeCell ref="G4:H4"/>
  </mergeCells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2"/>
  <sheetViews>
    <sheetView topLeftCell="B1" zoomScaleNormal="100" workbookViewId="0">
      <selection activeCell="I3" sqref="I3:K6"/>
    </sheetView>
  </sheetViews>
  <sheetFormatPr defaultRowHeight="20.100000000000001" customHeight="1" x14ac:dyDescent="0.2"/>
  <cols>
    <col min="1" max="1" width="20.7109375" style="62" customWidth="1"/>
    <col min="2" max="2" width="21.28515625" style="62" customWidth="1"/>
    <col min="3" max="3" width="31.28515625" style="62" bestFit="1" customWidth="1"/>
    <col min="4" max="5" width="13.42578125" style="63" bestFit="1" customWidth="1"/>
    <col min="6" max="6" width="11.5703125" style="109" bestFit="1" customWidth="1"/>
    <col min="7" max="7" width="15.42578125" style="65" bestFit="1" customWidth="1"/>
    <col min="8" max="8" width="11.140625" style="65" bestFit="1" customWidth="1"/>
    <col min="9" max="253" width="9.140625" style="62"/>
    <col min="254" max="254" width="20.7109375" style="62" customWidth="1"/>
    <col min="255" max="255" width="21.28515625" style="62" customWidth="1"/>
    <col min="256" max="256" width="31.28515625" style="62" bestFit="1" customWidth="1"/>
    <col min="257" max="258" width="13.42578125" style="62" bestFit="1" customWidth="1"/>
    <col min="259" max="259" width="11.5703125" style="62" bestFit="1" customWidth="1"/>
    <col min="260" max="260" width="15.42578125" style="62" bestFit="1" customWidth="1"/>
    <col min="261" max="261" width="11.140625" style="62" bestFit="1" customWidth="1"/>
    <col min="262" max="262" width="15.5703125" style="62" bestFit="1" customWidth="1"/>
    <col min="263" max="263" width="12.7109375" style="62" bestFit="1" customWidth="1"/>
    <col min="264" max="509" width="9.140625" style="62"/>
    <col min="510" max="510" width="20.7109375" style="62" customWidth="1"/>
    <col min="511" max="511" width="21.28515625" style="62" customWidth="1"/>
    <col min="512" max="512" width="31.28515625" style="62" bestFit="1" customWidth="1"/>
    <col min="513" max="514" width="13.42578125" style="62" bestFit="1" customWidth="1"/>
    <col min="515" max="515" width="11.5703125" style="62" bestFit="1" customWidth="1"/>
    <col min="516" max="516" width="15.42578125" style="62" bestFit="1" customWidth="1"/>
    <col min="517" max="517" width="11.140625" style="62" bestFit="1" customWidth="1"/>
    <col min="518" max="518" width="15.5703125" style="62" bestFit="1" customWidth="1"/>
    <col min="519" max="519" width="12.7109375" style="62" bestFit="1" customWidth="1"/>
    <col min="520" max="765" width="9.140625" style="62"/>
    <col min="766" max="766" width="20.7109375" style="62" customWidth="1"/>
    <col min="767" max="767" width="21.28515625" style="62" customWidth="1"/>
    <col min="768" max="768" width="31.28515625" style="62" bestFit="1" customWidth="1"/>
    <col min="769" max="770" width="13.42578125" style="62" bestFit="1" customWidth="1"/>
    <col min="771" max="771" width="11.5703125" style="62" bestFit="1" customWidth="1"/>
    <col min="772" max="772" width="15.42578125" style="62" bestFit="1" customWidth="1"/>
    <col min="773" max="773" width="11.140625" style="62" bestFit="1" customWidth="1"/>
    <col min="774" max="774" width="15.5703125" style="62" bestFit="1" customWidth="1"/>
    <col min="775" max="775" width="12.7109375" style="62" bestFit="1" customWidth="1"/>
    <col min="776" max="1021" width="9.140625" style="62"/>
    <col min="1022" max="1022" width="20.7109375" style="62" customWidth="1"/>
    <col min="1023" max="1023" width="21.28515625" style="62" customWidth="1"/>
    <col min="1024" max="1024" width="31.28515625" style="62" bestFit="1" customWidth="1"/>
    <col min="1025" max="1026" width="13.42578125" style="62" bestFit="1" customWidth="1"/>
    <col min="1027" max="1027" width="11.5703125" style="62" bestFit="1" customWidth="1"/>
    <col min="1028" max="1028" width="15.42578125" style="62" bestFit="1" customWidth="1"/>
    <col min="1029" max="1029" width="11.140625" style="62" bestFit="1" customWidth="1"/>
    <col min="1030" max="1030" width="15.5703125" style="62" bestFit="1" customWidth="1"/>
    <col min="1031" max="1031" width="12.7109375" style="62" bestFit="1" customWidth="1"/>
    <col min="1032" max="1277" width="9.140625" style="62"/>
    <col min="1278" max="1278" width="20.7109375" style="62" customWidth="1"/>
    <col min="1279" max="1279" width="21.28515625" style="62" customWidth="1"/>
    <col min="1280" max="1280" width="31.28515625" style="62" bestFit="1" customWidth="1"/>
    <col min="1281" max="1282" width="13.42578125" style="62" bestFit="1" customWidth="1"/>
    <col min="1283" max="1283" width="11.5703125" style="62" bestFit="1" customWidth="1"/>
    <col min="1284" max="1284" width="15.42578125" style="62" bestFit="1" customWidth="1"/>
    <col min="1285" max="1285" width="11.140625" style="62" bestFit="1" customWidth="1"/>
    <col min="1286" max="1286" width="15.5703125" style="62" bestFit="1" customWidth="1"/>
    <col min="1287" max="1287" width="12.7109375" style="62" bestFit="1" customWidth="1"/>
    <col min="1288" max="1533" width="9.140625" style="62"/>
    <col min="1534" max="1534" width="20.7109375" style="62" customWidth="1"/>
    <col min="1535" max="1535" width="21.28515625" style="62" customWidth="1"/>
    <col min="1536" max="1536" width="31.28515625" style="62" bestFit="1" customWidth="1"/>
    <col min="1537" max="1538" width="13.42578125" style="62" bestFit="1" customWidth="1"/>
    <col min="1539" max="1539" width="11.5703125" style="62" bestFit="1" customWidth="1"/>
    <col min="1540" max="1540" width="15.42578125" style="62" bestFit="1" customWidth="1"/>
    <col min="1541" max="1541" width="11.140625" style="62" bestFit="1" customWidth="1"/>
    <col min="1542" max="1542" width="15.5703125" style="62" bestFit="1" customWidth="1"/>
    <col min="1543" max="1543" width="12.7109375" style="62" bestFit="1" customWidth="1"/>
    <col min="1544" max="1789" width="9.140625" style="62"/>
    <col min="1790" max="1790" width="20.7109375" style="62" customWidth="1"/>
    <col min="1791" max="1791" width="21.28515625" style="62" customWidth="1"/>
    <col min="1792" max="1792" width="31.28515625" style="62" bestFit="1" customWidth="1"/>
    <col min="1793" max="1794" width="13.42578125" style="62" bestFit="1" customWidth="1"/>
    <col min="1795" max="1795" width="11.5703125" style="62" bestFit="1" customWidth="1"/>
    <col min="1796" max="1796" width="15.42578125" style="62" bestFit="1" customWidth="1"/>
    <col min="1797" max="1797" width="11.140625" style="62" bestFit="1" customWidth="1"/>
    <col min="1798" max="1798" width="15.5703125" style="62" bestFit="1" customWidth="1"/>
    <col min="1799" max="1799" width="12.7109375" style="62" bestFit="1" customWidth="1"/>
    <col min="1800" max="2045" width="9.140625" style="62"/>
    <col min="2046" max="2046" width="20.7109375" style="62" customWidth="1"/>
    <col min="2047" max="2047" width="21.28515625" style="62" customWidth="1"/>
    <col min="2048" max="2048" width="31.28515625" style="62" bestFit="1" customWidth="1"/>
    <col min="2049" max="2050" width="13.42578125" style="62" bestFit="1" customWidth="1"/>
    <col min="2051" max="2051" width="11.5703125" style="62" bestFit="1" customWidth="1"/>
    <col min="2052" max="2052" width="15.42578125" style="62" bestFit="1" customWidth="1"/>
    <col min="2053" max="2053" width="11.140625" style="62" bestFit="1" customWidth="1"/>
    <col min="2054" max="2054" width="15.5703125" style="62" bestFit="1" customWidth="1"/>
    <col min="2055" max="2055" width="12.7109375" style="62" bestFit="1" customWidth="1"/>
    <col min="2056" max="2301" width="9.140625" style="62"/>
    <col min="2302" max="2302" width="20.7109375" style="62" customWidth="1"/>
    <col min="2303" max="2303" width="21.28515625" style="62" customWidth="1"/>
    <col min="2304" max="2304" width="31.28515625" style="62" bestFit="1" customWidth="1"/>
    <col min="2305" max="2306" width="13.42578125" style="62" bestFit="1" customWidth="1"/>
    <col min="2307" max="2307" width="11.5703125" style="62" bestFit="1" customWidth="1"/>
    <col min="2308" max="2308" width="15.42578125" style="62" bestFit="1" customWidth="1"/>
    <col min="2309" max="2309" width="11.140625" style="62" bestFit="1" customWidth="1"/>
    <col min="2310" max="2310" width="15.5703125" style="62" bestFit="1" customWidth="1"/>
    <col min="2311" max="2311" width="12.7109375" style="62" bestFit="1" customWidth="1"/>
    <col min="2312" max="2557" width="9.140625" style="62"/>
    <col min="2558" max="2558" width="20.7109375" style="62" customWidth="1"/>
    <col min="2559" max="2559" width="21.28515625" style="62" customWidth="1"/>
    <col min="2560" max="2560" width="31.28515625" style="62" bestFit="1" customWidth="1"/>
    <col min="2561" max="2562" width="13.42578125" style="62" bestFit="1" customWidth="1"/>
    <col min="2563" max="2563" width="11.5703125" style="62" bestFit="1" customWidth="1"/>
    <col min="2564" max="2564" width="15.42578125" style="62" bestFit="1" customWidth="1"/>
    <col min="2565" max="2565" width="11.140625" style="62" bestFit="1" customWidth="1"/>
    <col min="2566" max="2566" width="15.5703125" style="62" bestFit="1" customWidth="1"/>
    <col min="2567" max="2567" width="12.7109375" style="62" bestFit="1" customWidth="1"/>
    <col min="2568" max="2813" width="9.140625" style="62"/>
    <col min="2814" max="2814" width="20.7109375" style="62" customWidth="1"/>
    <col min="2815" max="2815" width="21.28515625" style="62" customWidth="1"/>
    <col min="2816" max="2816" width="31.28515625" style="62" bestFit="1" customWidth="1"/>
    <col min="2817" max="2818" width="13.42578125" style="62" bestFit="1" customWidth="1"/>
    <col min="2819" max="2819" width="11.5703125" style="62" bestFit="1" customWidth="1"/>
    <col min="2820" max="2820" width="15.42578125" style="62" bestFit="1" customWidth="1"/>
    <col min="2821" max="2821" width="11.140625" style="62" bestFit="1" customWidth="1"/>
    <col min="2822" max="2822" width="15.5703125" style="62" bestFit="1" customWidth="1"/>
    <col min="2823" max="2823" width="12.7109375" style="62" bestFit="1" customWidth="1"/>
    <col min="2824" max="3069" width="9.140625" style="62"/>
    <col min="3070" max="3070" width="20.7109375" style="62" customWidth="1"/>
    <col min="3071" max="3071" width="21.28515625" style="62" customWidth="1"/>
    <col min="3072" max="3072" width="31.28515625" style="62" bestFit="1" customWidth="1"/>
    <col min="3073" max="3074" width="13.42578125" style="62" bestFit="1" customWidth="1"/>
    <col min="3075" max="3075" width="11.5703125" style="62" bestFit="1" customWidth="1"/>
    <col min="3076" max="3076" width="15.42578125" style="62" bestFit="1" customWidth="1"/>
    <col min="3077" max="3077" width="11.140625" style="62" bestFit="1" customWidth="1"/>
    <col min="3078" max="3078" width="15.5703125" style="62" bestFit="1" customWidth="1"/>
    <col min="3079" max="3079" width="12.7109375" style="62" bestFit="1" customWidth="1"/>
    <col min="3080" max="3325" width="9.140625" style="62"/>
    <col min="3326" max="3326" width="20.7109375" style="62" customWidth="1"/>
    <col min="3327" max="3327" width="21.28515625" style="62" customWidth="1"/>
    <col min="3328" max="3328" width="31.28515625" style="62" bestFit="1" customWidth="1"/>
    <col min="3329" max="3330" width="13.42578125" style="62" bestFit="1" customWidth="1"/>
    <col min="3331" max="3331" width="11.5703125" style="62" bestFit="1" customWidth="1"/>
    <col min="3332" max="3332" width="15.42578125" style="62" bestFit="1" customWidth="1"/>
    <col min="3333" max="3333" width="11.140625" style="62" bestFit="1" customWidth="1"/>
    <col min="3334" max="3334" width="15.5703125" style="62" bestFit="1" customWidth="1"/>
    <col min="3335" max="3335" width="12.7109375" style="62" bestFit="1" customWidth="1"/>
    <col min="3336" max="3581" width="9.140625" style="62"/>
    <col min="3582" max="3582" width="20.7109375" style="62" customWidth="1"/>
    <col min="3583" max="3583" width="21.28515625" style="62" customWidth="1"/>
    <col min="3584" max="3584" width="31.28515625" style="62" bestFit="1" customWidth="1"/>
    <col min="3585" max="3586" width="13.42578125" style="62" bestFit="1" customWidth="1"/>
    <col min="3587" max="3587" width="11.5703125" style="62" bestFit="1" customWidth="1"/>
    <col min="3588" max="3588" width="15.42578125" style="62" bestFit="1" customWidth="1"/>
    <col min="3589" max="3589" width="11.140625" style="62" bestFit="1" customWidth="1"/>
    <col min="3590" max="3590" width="15.5703125" style="62" bestFit="1" customWidth="1"/>
    <col min="3591" max="3591" width="12.7109375" style="62" bestFit="1" customWidth="1"/>
    <col min="3592" max="3837" width="9.140625" style="62"/>
    <col min="3838" max="3838" width="20.7109375" style="62" customWidth="1"/>
    <col min="3839" max="3839" width="21.28515625" style="62" customWidth="1"/>
    <col min="3840" max="3840" width="31.28515625" style="62" bestFit="1" customWidth="1"/>
    <col min="3841" max="3842" width="13.42578125" style="62" bestFit="1" customWidth="1"/>
    <col min="3843" max="3843" width="11.5703125" style="62" bestFit="1" customWidth="1"/>
    <col min="3844" max="3844" width="15.42578125" style="62" bestFit="1" customWidth="1"/>
    <col min="3845" max="3845" width="11.140625" style="62" bestFit="1" customWidth="1"/>
    <col min="3846" max="3846" width="15.5703125" style="62" bestFit="1" customWidth="1"/>
    <col min="3847" max="3847" width="12.7109375" style="62" bestFit="1" customWidth="1"/>
    <col min="3848" max="4093" width="9.140625" style="62"/>
    <col min="4094" max="4094" width="20.7109375" style="62" customWidth="1"/>
    <col min="4095" max="4095" width="21.28515625" style="62" customWidth="1"/>
    <col min="4096" max="4096" width="31.28515625" style="62" bestFit="1" customWidth="1"/>
    <col min="4097" max="4098" width="13.42578125" style="62" bestFit="1" customWidth="1"/>
    <col min="4099" max="4099" width="11.5703125" style="62" bestFit="1" customWidth="1"/>
    <col min="4100" max="4100" width="15.42578125" style="62" bestFit="1" customWidth="1"/>
    <col min="4101" max="4101" width="11.140625" style="62" bestFit="1" customWidth="1"/>
    <col min="4102" max="4102" width="15.5703125" style="62" bestFit="1" customWidth="1"/>
    <col min="4103" max="4103" width="12.7109375" style="62" bestFit="1" customWidth="1"/>
    <col min="4104" max="4349" width="9.140625" style="62"/>
    <col min="4350" max="4350" width="20.7109375" style="62" customWidth="1"/>
    <col min="4351" max="4351" width="21.28515625" style="62" customWidth="1"/>
    <col min="4352" max="4352" width="31.28515625" style="62" bestFit="1" customWidth="1"/>
    <col min="4353" max="4354" width="13.42578125" style="62" bestFit="1" customWidth="1"/>
    <col min="4355" max="4355" width="11.5703125" style="62" bestFit="1" customWidth="1"/>
    <col min="4356" max="4356" width="15.42578125" style="62" bestFit="1" customWidth="1"/>
    <col min="4357" max="4357" width="11.140625" style="62" bestFit="1" customWidth="1"/>
    <col min="4358" max="4358" width="15.5703125" style="62" bestFit="1" customWidth="1"/>
    <col min="4359" max="4359" width="12.7109375" style="62" bestFit="1" customWidth="1"/>
    <col min="4360" max="4605" width="9.140625" style="62"/>
    <col min="4606" max="4606" width="20.7109375" style="62" customWidth="1"/>
    <col min="4607" max="4607" width="21.28515625" style="62" customWidth="1"/>
    <col min="4608" max="4608" width="31.28515625" style="62" bestFit="1" customWidth="1"/>
    <col min="4609" max="4610" width="13.42578125" style="62" bestFit="1" customWidth="1"/>
    <col min="4611" max="4611" width="11.5703125" style="62" bestFit="1" customWidth="1"/>
    <col min="4612" max="4612" width="15.42578125" style="62" bestFit="1" customWidth="1"/>
    <col min="4613" max="4613" width="11.140625" style="62" bestFit="1" customWidth="1"/>
    <col min="4614" max="4614" width="15.5703125" style="62" bestFit="1" customWidth="1"/>
    <col min="4615" max="4615" width="12.7109375" style="62" bestFit="1" customWidth="1"/>
    <col min="4616" max="4861" width="9.140625" style="62"/>
    <col min="4862" max="4862" width="20.7109375" style="62" customWidth="1"/>
    <col min="4863" max="4863" width="21.28515625" style="62" customWidth="1"/>
    <col min="4864" max="4864" width="31.28515625" style="62" bestFit="1" customWidth="1"/>
    <col min="4865" max="4866" width="13.42578125" style="62" bestFit="1" customWidth="1"/>
    <col min="4867" max="4867" width="11.5703125" style="62" bestFit="1" customWidth="1"/>
    <col min="4868" max="4868" width="15.42578125" style="62" bestFit="1" customWidth="1"/>
    <col min="4869" max="4869" width="11.140625" style="62" bestFit="1" customWidth="1"/>
    <col min="4870" max="4870" width="15.5703125" style="62" bestFit="1" customWidth="1"/>
    <col min="4871" max="4871" width="12.7109375" style="62" bestFit="1" customWidth="1"/>
    <col min="4872" max="5117" width="9.140625" style="62"/>
    <col min="5118" max="5118" width="20.7109375" style="62" customWidth="1"/>
    <col min="5119" max="5119" width="21.28515625" style="62" customWidth="1"/>
    <col min="5120" max="5120" width="31.28515625" style="62" bestFit="1" customWidth="1"/>
    <col min="5121" max="5122" width="13.42578125" style="62" bestFit="1" customWidth="1"/>
    <col min="5123" max="5123" width="11.5703125" style="62" bestFit="1" customWidth="1"/>
    <col min="5124" max="5124" width="15.42578125" style="62" bestFit="1" customWidth="1"/>
    <col min="5125" max="5125" width="11.140625" style="62" bestFit="1" customWidth="1"/>
    <col min="5126" max="5126" width="15.5703125" style="62" bestFit="1" customWidth="1"/>
    <col min="5127" max="5127" width="12.7109375" style="62" bestFit="1" customWidth="1"/>
    <col min="5128" max="5373" width="9.140625" style="62"/>
    <col min="5374" max="5374" width="20.7109375" style="62" customWidth="1"/>
    <col min="5375" max="5375" width="21.28515625" style="62" customWidth="1"/>
    <col min="5376" max="5376" width="31.28515625" style="62" bestFit="1" customWidth="1"/>
    <col min="5377" max="5378" width="13.42578125" style="62" bestFit="1" customWidth="1"/>
    <col min="5379" max="5379" width="11.5703125" style="62" bestFit="1" customWidth="1"/>
    <col min="5380" max="5380" width="15.42578125" style="62" bestFit="1" customWidth="1"/>
    <col min="5381" max="5381" width="11.140625" style="62" bestFit="1" customWidth="1"/>
    <col min="5382" max="5382" width="15.5703125" style="62" bestFit="1" customWidth="1"/>
    <col min="5383" max="5383" width="12.7109375" style="62" bestFit="1" customWidth="1"/>
    <col min="5384" max="5629" width="9.140625" style="62"/>
    <col min="5630" max="5630" width="20.7109375" style="62" customWidth="1"/>
    <col min="5631" max="5631" width="21.28515625" style="62" customWidth="1"/>
    <col min="5632" max="5632" width="31.28515625" style="62" bestFit="1" customWidth="1"/>
    <col min="5633" max="5634" width="13.42578125" style="62" bestFit="1" customWidth="1"/>
    <col min="5635" max="5635" width="11.5703125" style="62" bestFit="1" customWidth="1"/>
    <col min="5636" max="5636" width="15.42578125" style="62" bestFit="1" customWidth="1"/>
    <col min="5637" max="5637" width="11.140625" style="62" bestFit="1" customWidth="1"/>
    <col min="5638" max="5638" width="15.5703125" style="62" bestFit="1" customWidth="1"/>
    <col min="5639" max="5639" width="12.7109375" style="62" bestFit="1" customWidth="1"/>
    <col min="5640" max="5885" width="9.140625" style="62"/>
    <col min="5886" max="5886" width="20.7109375" style="62" customWidth="1"/>
    <col min="5887" max="5887" width="21.28515625" style="62" customWidth="1"/>
    <col min="5888" max="5888" width="31.28515625" style="62" bestFit="1" customWidth="1"/>
    <col min="5889" max="5890" width="13.42578125" style="62" bestFit="1" customWidth="1"/>
    <col min="5891" max="5891" width="11.5703125" style="62" bestFit="1" customWidth="1"/>
    <col min="5892" max="5892" width="15.42578125" style="62" bestFit="1" customWidth="1"/>
    <col min="5893" max="5893" width="11.140625" style="62" bestFit="1" customWidth="1"/>
    <col min="5894" max="5894" width="15.5703125" style="62" bestFit="1" customWidth="1"/>
    <col min="5895" max="5895" width="12.7109375" style="62" bestFit="1" customWidth="1"/>
    <col min="5896" max="6141" width="9.140625" style="62"/>
    <col min="6142" max="6142" width="20.7109375" style="62" customWidth="1"/>
    <col min="6143" max="6143" width="21.28515625" style="62" customWidth="1"/>
    <col min="6144" max="6144" width="31.28515625" style="62" bestFit="1" customWidth="1"/>
    <col min="6145" max="6146" width="13.42578125" style="62" bestFit="1" customWidth="1"/>
    <col min="6147" max="6147" width="11.5703125" style="62" bestFit="1" customWidth="1"/>
    <col min="6148" max="6148" width="15.42578125" style="62" bestFit="1" customWidth="1"/>
    <col min="6149" max="6149" width="11.140625" style="62" bestFit="1" customWidth="1"/>
    <col min="6150" max="6150" width="15.5703125" style="62" bestFit="1" customWidth="1"/>
    <col min="6151" max="6151" width="12.7109375" style="62" bestFit="1" customWidth="1"/>
    <col min="6152" max="6397" width="9.140625" style="62"/>
    <col min="6398" max="6398" width="20.7109375" style="62" customWidth="1"/>
    <col min="6399" max="6399" width="21.28515625" style="62" customWidth="1"/>
    <col min="6400" max="6400" width="31.28515625" style="62" bestFit="1" customWidth="1"/>
    <col min="6401" max="6402" width="13.42578125" style="62" bestFit="1" customWidth="1"/>
    <col min="6403" max="6403" width="11.5703125" style="62" bestFit="1" customWidth="1"/>
    <col min="6404" max="6404" width="15.42578125" style="62" bestFit="1" customWidth="1"/>
    <col min="6405" max="6405" width="11.140625" style="62" bestFit="1" customWidth="1"/>
    <col min="6406" max="6406" width="15.5703125" style="62" bestFit="1" customWidth="1"/>
    <col min="6407" max="6407" width="12.7109375" style="62" bestFit="1" customWidth="1"/>
    <col min="6408" max="6653" width="9.140625" style="62"/>
    <col min="6654" max="6654" width="20.7109375" style="62" customWidth="1"/>
    <col min="6655" max="6655" width="21.28515625" style="62" customWidth="1"/>
    <col min="6656" max="6656" width="31.28515625" style="62" bestFit="1" customWidth="1"/>
    <col min="6657" max="6658" width="13.42578125" style="62" bestFit="1" customWidth="1"/>
    <col min="6659" max="6659" width="11.5703125" style="62" bestFit="1" customWidth="1"/>
    <col min="6660" max="6660" width="15.42578125" style="62" bestFit="1" customWidth="1"/>
    <col min="6661" max="6661" width="11.140625" style="62" bestFit="1" customWidth="1"/>
    <col min="6662" max="6662" width="15.5703125" style="62" bestFit="1" customWidth="1"/>
    <col min="6663" max="6663" width="12.7109375" style="62" bestFit="1" customWidth="1"/>
    <col min="6664" max="6909" width="9.140625" style="62"/>
    <col min="6910" max="6910" width="20.7109375" style="62" customWidth="1"/>
    <col min="6911" max="6911" width="21.28515625" style="62" customWidth="1"/>
    <col min="6912" max="6912" width="31.28515625" style="62" bestFit="1" customWidth="1"/>
    <col min="6913" max="6914" width="13.42578125" style="62" bestFit="1" customWidth="1"/>
    <col min="6915" max="6915" width="11.5703125" style="62" bestFit="1" customWidth="1"/>
    <col min="6916" max="6916" width="15.42578125" style="62" bestFit="1" customWidth="1"/>
    <col min="6917" max="6917" width="11.140625" style="62" bestFit="1" customWidth="1"/>
    <col min="6918" max="6918" width="15.5703125" style="62" bestFit="1" customWidth="1"/>
    <col min="6919" max="6919" width="12.7109375" style="62" bestFit="1" customWidth="1"/>
    <col min="6920" max="7165" width="9.140625" style="62"/>
    <col min="7166" max="7166" width="20.7109375" style="62" customWidth="1"/>
    <col min="7167" max="7167" width="21.28515625" style="62" customWidth="1"/>
    <col min="7168" max="7168" width="31.28515625" style="62" bestFit="1" customWidth="1"/>
    <col min="7169" max="7170" width="13.42578125" style="62" bestFit="1" customWidth="1"/>
    <col min="7171" max="7171" width="11.5703125" style="62" bestFit="1" customWidth="1"/>
    <col min="7172" max="7172" width="15.42578125" style="62" bestFit="1" customWidth="1"/>
    <col min="7173" max="7173" width="11.140625" style="62" bestFit="1" customWidth="1"/>
    <col min="7174" max="7174" width="15.5703125" style="62" bestFit="1" customWidth="1"/>
    <col min="7175" max="7175" width="12.7109375" style="62" bestFit="1" customWidth="1"/>
    <col min="7176" max="7421" width="9.140625" style="62"/>
    <col min="7422" max="7422" width="20.7109375" style="62" customWidth="1"/>
    <col min="7423" max="7423" width="21.28515625" style="62" customWidth="1"/>
    <col min="7424" max="7424" width="31.28515625" style="62" bestFit="1" customWidth="1"/>
    <col min="7425" max="7426" width="13.42578125" style="62" bestFit="1" customWidth="1"/>
    <col min="7427" max="7427" width="11.5703125" style="62" bestFit="1" customWidth="1"/>
    <col min="7428" max="7428" width="15.42578125" style="62" bestFit="1" customWidth="1"/>
    <col min="7429" max="7429" width="11.140625" style="62" bestFit="1" customWidth="1"/>
    <col min="7430" max="7430" width="15.5703125" style="62" bestFit="1" customWidth="1"/>
    <col min="7431" max="7431" width="12.7109375" style="62" bestFit="1" customWidth="1"/>
    <col min="7432" max="7677" width="9.140625" style="62"/>
    <col min="7678" max="7678" width="20.7109375" style="62" customWidth="1"/>
    <col min="7679" max="7679" width="21.28515625" style="62" customWidth="1"/>
    <col min="7680" max="7680" width="31.28515625" style="62" bestFit="1" customWidth="1"/>
    <col min="7681" max="7682" width="13.42578125" style="62" bestFit="1" customWidth="1"/>
    <col min="7683" max="7683" width="11.5703125" style="62" bestFit="1" customWidth="1"/>
    <col min="7684" max="7684" width="15.42578125" style="62" bestFit="1" customWidth="1"/>
    <col min="7685" max="7685" width="11.140625" style="62" bestFit="1" customWidth="1"/>
    <col min="7686" max="7686" width="15.5703125" style="62" bestFit="1" customWidth="1"/>
    <col min="7687" max="7687" width="12.7109375" style="62" bestFit="1" customWidth="1"/>
    <col min="7688" max="7933" width="9.140625" style="62"/>
    <col min="7934" max="7934" width="20.7109375" style="62" customWidth="1"/>
    <col min="7935" max="7935" width="21.28515625" style="62" customWidth="1"/>
    <col min="7936" max="7936" width="31.28515625" style="62" bestFit="1" customWidth="1"/>
    <col min="7937" max="7938" width="13.42578125" style="62" bestFit="1" customWidth="1"/>
    <col min="7939" max="7939" width="11.5703125" style="62" bestFit="1" customWidth="1"/>
    <col min="7940" max="7940" width="15.42578125" style="62" bestFit="1" customWidth="1"/>
    <col min="7941" max="7941" width="11.140625" style="62" bestFit="1" customWidth="1"/>
    <col min="7942" max="7942" width="15.5703125" style="62" bestFit="1" customWidth="1"/>
    <col min="7943" max="7943" width="12.7109375" style="62" bestFit="1" customWidth="1"/>
    <col min="7944" max="8189" width="9.140625" style="62"/>
    <col min="8190" max="8190" width="20.7109375" style="62" customWidth="1"/>
    <col min="8191" max="8191" width="21.28515625" style="62" customWidth="1"/>
    <col min="8192" max="8192" width="31.28515625" style="62" bestFit="1" customWidth="1"/>
    <col min="8193" max="8194" width="13.42578125" style="62" bestFit="1" customWidth="1"/>
    <col min="8195" max="8195" width="11.5703125" style="62" bestFit="1" customWidth="1"/>
    <col min="8196" max="8196" width="15.42578125" style="62" bestFit="1" customWidth="1"/>
    <col min="8197" max="8197" width="11.140625" style="62" bestFit="1" customWidth="1"/>
    <col min="8198" max="8198" width="15.5703125" style="62" bestFit="1" customWidth="1"/>
    <col min="8199" max="8199" width="12.7109375" style="62" bestFit="1" customWidth="1"/>
    <col min="8200" max="8445" width="9.140625" style="62"/>
    <col min="8446" max="8446" width="20.7109375" style="62" customWidth="1"/>
    <col min="8447" max="8447" width="21.28515625" style="62" customWidth="1"/>
    <col min="8448" max="8448" width="31.28515625" style="62" bestFit="1" customWidth="1"/>
    <col min="8449" max="8450" width="13.42578125" style="62" bestFit="1" customWidth="1"/>
    <col min="8451" max="8451" width="11.5703125" style="62" bestFit="1" customWidth="1"/>
    <col min="8452" max="8452" width="15.42578125" style="62" bestFit="1" customWidth="1"/>
    <col min="8453" max="8453" width="11.140625" style="62" bestFit="1" customWidth="1"/>
    <col min="8454" max="8454" width="15.5703125" style="62" bestFit="1" customWidth="1"/>
    <col min="8455" max="8455" width="12.7109375" style="62" bestFit="1" customWidth="1"/>
    <col min="8456" max="8701" width="9.140625" style="62"/>
    <col min="8702" max="8702" width="20.7109375" style="62" customWidth="1"/>
    <col min="8703" max="8703" width="21.28515625" style="62" customWidth="1"/>
    <col min="8704" max="8704" width="31.28515625" style="62" bestFit="1" customWidth="1"/>
    <col min="8705" max="8706" width="13.42578125" style="62" bestFit="1" customWidth="1"/>
    <col min="8707" max="8707" width="11.5703125" style="62" bestFit="1" customWidth="1"/>
    <col min="8708" max="8708" width="15.42578125" style="62" bestFit="1" customWidth="1"/>
    <col min="8709" max="8709" width="11.140625" style="62" bestFit="1" customWidth="1"/>
    <col min="8710" max="8710" width="15.5703125" style="62" bestFit="1" customWidth="1"/>
    <col min="8711" max="8711" width="12.7109375" style="62" bestFit="1" customWidth="1"/>
    <col min="8712" max="8957" width="9.140625" style="62"/>
    <col min="8958" max="8958" width="20.7109375" style="62" customWidth="1"/>
    <col min="8959" max="8959" width="21.28515625" style="62" customWidth="1"/>
    <col min="8960" max="8960" width="31.28515625" style="62" bestFit="1" customWidth="1"/>
    <col min="8961" max="8962" width="13.42578125" style="62" bestFit="1" customWidth="1"/>
    <col min="8963" max="8963" width="11.5703125" style="62" bestFit="1" customWidth="1"/>
    <col min="8964" max="8964" width="15.42578125" style="62" bestFit="1" customWidth="1"/>
    <col min="8965" max="8965" width="11.140625" style="62" bestFit="1" customWidth="1"/>
    <col min="8966" max="8966" width="15.5703125" style="62" bestFit="1" customWidth="1"/>
    <col min="8967" max="8967" width="12.7109375" style="62" bestFit="1" customWidth="1"/>
    <col min="8968" max="9213" width="9.140625" style="62"/>
    <col min="9214" max="9214" width="20.7109375" style="62" customWidth="1"/>
    <col min="9215" max="9215" width="21.28515625" style="62" customWidth="1"/>
    <col min="9216" max="9216" width="31.28515625" style="62" bestFit="1" customWidth="1"/>
    <col min="9217" max="9218" width="13.42578125" style="62" bestFit="1" customWidth="1"/>
    <col min="9219" max="9219" width="11.5703125" style="62" bestFit="1" customWidth="1"/>
    <col min="9220" max="9220" width="15.42578125" style="62" bestFit="1" customWidth="1"/>
    <col min="9221" max="9221" width="11.140625" style="62" bestFit="1" customWidth="1"/>
    <col min="9222" max="9222" width="15.5703125" style="62" bestFit="1" customWidth="1"/>
    <col min="9223" max="9223" width="12.7109375" style="62" bestFit="1" customWidth="1"/>
    <col min="9224" max="9469" width="9.140625" style="62"/>
    <col min="9470" max="9470" width="20.7109375" style="62" customWidth="1"/>
    <col min="9471" max="9471" width="21.28515625" style="62" customWidth="1"/>
    <col min="9472" max="9472" width="31.28515625" style="62" bestFit="1" customWidth="1"/>
    <col min="9473" max="9474" width="13.42578125" style="62" bestFit="1" customWidth="1"/>
    <col min="9475" max="9475" width="11.5703125" style="62" bestFit="1" customWidth="1"/>
    <col min="9476" max="9476" width="15.42578125" style="62" bestFit="1" customWidth="1"/>
    <col min="9477" max="9477" width="11.140625" style="62" bestFit="1" customWidth="1"/>
    <col min="9478" max="9478" width="15.5703125" style="62" bestFit="1" customWidth="1"/>
    <col min="9479" max="9479" width="12.7109375" style="62" bestFit="1" customWidth="1"/>
    <col min="9480" max="9725" width="9.140625" style="62"/>
    <col min="9726" max="9726" width="20.7109375" style="62" customWidth="1"/>
    <col min="9727" max="9727" width="21.28515625" style="62" customWidth="1"/>
    <col min="9728" max="9728" width="31.28515625" style="62" bestFit="1" customWidth="1"/>
    <col min="9729" max="9730" width="13.42578125" style="62" bestFit="1" customWidth="1"/>
    <col min="9731" max="9731" width="11.5703125" style="62" bestFit="1" customWidth="1"/>
    <col min="9732" max="9732" width="15.42578125" style="62" bestFit="1" customWidth="1"/>
    <col min="9733" max="9733" width="11.140625" style="62" bestFit="1" customWidth="1"/>
    <col min="9734" max="9734" width="15.5703125" style="62" bestFit="1" customWidth="1"/>
    <col min="9735" max="9735" width="12.7109375" style="62" bestFit="1" customWidth="1"/>
    <col min="9736" max="9981" width="9.140625" style="62"/>
    <col min="9982" max="9982" width="20.7109375" style="62" customWidth="1"/>
    <col min="9983" max="9983" width="21.28515625" style="62" customWidth="1"/>
    <col min="9984" max="9984" width="31.28515625" style="62" bestFit="1" customWidth="1"/>
    <col min="9985" max="9986" width="13.42578125" style="62" bestFit="1" customWidth="1"/>
    <col min="9987" max="9987" width="11.5703125" style="62" bestFit="1" customWidth="1"/>
    <col min="9988" max="9988" width="15.42578125" style="62" bestFit="1" customWidth="1"/>
    <col min="9989" max="9989" width="11.140625" style="62" bestFit="1" customWidth="1"/>
    <col min="9990" max="9990" width="15.5703125" style="62" bestFit="1" customWidth="1"/>
    <col min="9991" max="9991" width="12.7109375" style="62" bestFit="1" customWidth="1"/>
    <col min="9992" max="10237" width="9.140625" style="62"/>
    <col min="10238" max="10238" width="20.7109375" style="62" customWidth="1"/>
    <col min="10239" max="10239" width="21.28515625" style="62" customWidth="1"/>
    <col min="10240" max="10240" width="31.28515625" style="62" bestFit="1" customWidth="1"/>
    <col min="10241" max="10242" width="13.42578125" style="62" bestFit="1" customWidth="1"/>
    <col min="10243" max="10243" width="11.5703125" style="62" bestFit="1" customWidth="1"/>
    <col min="10244" max="10244" width="15.42578125" style="62" bestFit="1" customWidth="1"/>
    <col min="10245" max="10245" width="11.140625" style="62" bestFit="1" customWidth="1"/>
    <col min="10246" max="10246" width="15.5703125" style="62" bestFit="1" customWidth="1"/>
    <col min="10247" max="10247" width="12.7109375" style="62" bestFit="1" customWidth="1"/>
    <col min="10248" max="10493" width="9.140625" style="62"/>
    <col min="10494" max="10494" width="20.7109375" style="62" customWidth="1"/>
    <col min="10495" max="10495" width="21.28515625" style="62" customWidth="1"/>
    <col min="10496" max="10496" width="31.28515625" style="62" bestFit="1" customWidth="1"/>
    <col min="10497" max="10498" width="13.42578125" style="62" bestFit="1" customWidth="1"/>
    <col min="10499" max="10499" width="11.5703125" style="62" bestFit="1" customWidth="1"/>
    <col min="10500" max="10500" width="15.42578125" style="62" bestFit="1" customWidth="1"/>
    <col min="10501" max="10501" width="11.140625" style="62" bestFit="1" customWidth="1"/>
    <col min="10502" max="10502" width="15.5703125" style="62" bestFit="1" customWidth="1"/>
    <col min="10503" max="10503" width="12.7109375" style="62" bestFit="1" customWidth="1"/>
    <col min="10504" max="10749" width="9.140625" style="62"/>
    <col min="10750" max="10750" width="20.7109375" style="62" customWidth="1"/>
    <col min="10751" max="10751" width="21.28515625" style="62" customWidth="1"/>
    <col min="10752" max="10752" width="31.28515625" style="62" bestFit="1" customWidth="1"/>
    <col min="10753" max="10754" width="13.42578125" style="62" bestFit="1" customWidth="1"/>
    <col min="10755" max="10755" width="11.5703125" style="62" bestFit="1" customWidth="1"/>
    <col min="10756" max="10756" width="15.42578125" style="62" bestFit="1" customWidth="1"/>
    <col min="10757" max="10757" width="11.140625" style="62" bestFit="1" customWidth="1"/>
    <col min="10758" max="10758" width="15.5703125" style="62" bestFit="1" customWidth="1"/>
    <col min="10759" max="10759" width="12.7109375" style="62" bestFit="1" customWidth="1"/>
    <col min="10760" max="11005" width="9.140625" style="62"/>
    <col min="11006" max="11006" width="20.7109375" style="62" customWidth="1"/>
    <col min="11007" max="11007" width="21.28515625" style="62" customWidth="1"/>
    <col min="11008" max="11008" width="31.28515625" style="62" bestFit="1" customWidth="1"/>
    <col min="11009" max="11010" width="13.42578125" style="62" bestFit="1" customWidth="1"/>
    <col min="11011" max="11011" width="11.5703125" style="62" bestFit="1" customWidth="1"/>
    <col min="11012" max="11012" width="15.42578125" style="62" bestFit="1" customWidth="1"/>
    <col min="11013" max="11013" width="11.140625" style="62" bestFit="1" customWidth="1"/>
    <col min="11014" max="11014" width="15.5703125" style="62" bestFit="1" customWidth="1"/>
    <col min="11015" max="11015" width="12.7109375" style="62" bestFit="1" customWidth="1"/>
    <col min="11016" max="11261" width="9.140625" style="62"/>
    <col min="11262" max="11262" width="20.7109375" style="62" customWidth="1"/>
    <col min="11263" max="11263" width="21.28515625" style="62" customWidth="1"/>
    <col min="11264" max="11264" width="31.28515625" style="62" bestFit="1" customWidth="1"/>
    <col min="11265" max="11266" width="13.42578125" style="62" bestFit="1" customWidth="1"/>
    <col min="11267" max="11267" width="11.5703125" style="62" bestFit="1" customWidth="1"/>
    <col min="11268" max="11268" width="15.42578125" style="62" bestFit="1" customWidth="1"/>
    <col min="11269" max="11269" width="11.140625" style="62" bestFit="1" customWidth="1"/>
    <col min="11270" max="11270" width="15.5703125" style="62" bestFit="1" customWidth="1"/>
    <col min="11271" max="11271" width="12.7109375" style="62" bestFit="1" customWidth="1"/>
    <col min="11272" max="11517" width="9.140625" style="62"/>
    <col min="11518" max="11518" width="20.7109375" style="62" customWidth="1"/>
    <col min="11519" max="11519" width="21.28515625" style="62" customWidth="1"/>
    <col min="11520" max="11520" width="31.28515625" style="62" bestFit="1" customWidth="1"/>
    <col min="11521" max="11522" width="13.42578125" style="62" bestFit="1" customWidth="1"/>
    <col min="11523" max="11523" width="11.5703125" style="62" bestFit="1" customWidth="1"/>
    <col min="11524" max="11524" width="15.42578125" style="62" bestFit="1" customWidth="1"/>
    <col min="11525" max="11525" width="11.140625" style="62" bestFit="1" customWidth="1"/>
    <col min="11526" max="11526" width="15.5703125" style="62" bestFit="1" customWidth="1"/>
    <col min="11527" max="11527" width="12.7109375" style="62" bestFit="1" customWidth="1"/>
    <col min="11528" max="11773" width="9.140625" style="62"/>
    <col min="11774" max="11774" width="20.7109375" style="62" customWidth="1"/>
    <col min="11775" max="11775" width="21.28515625" style="62" customWidth="1"/>
    <col min="11776" max="11776" width="31.28515625" style="62" bestFit="1" customWidth="1"/>
    <col min="11777" max="11778" width="13.42578125" style="62" bestFit="1" customWidth="1"/>
    <col min="11779" max="11779" width="11.5703125" style="62" bestFit="1" customWidth="1"/>
    <col min="11780" max="11780" width="15.42578125" style="62" bestFit="1" customWidth="1"/>
    <col min="11781" max="11781" width="11.140625" style="62" bestFit="1" customWidth="1"/>
    <col min="11782" max="11782" width="15.5703125" style="62" bestFit="1" customWidth="1"/>
    <col min="11783" max="11783" width="12.7109375" style="62" bestFit="1" customWidth="1"/>
    <col min="11784" max="12029" width="9.140625" style="62"/>
    <col min="12030" max="12030" width="20.7109375" style="62" customWidth="1"/>
    <col min="12031" max="12031" width="21.28515625" style="62" customWidth="1"/>
    <col min="12032" max="12032" width="31.28515625" style="62" bestFit="1" customWidth="1"/>
    <col min="12033" max="12034" width="13.42578125" style="62" bestFit="1" customWidth="1"/>
    <col min="12035" max="12035" width="11.5703125" style="62" bestFit="1" customWidth="1"/>
    <col min="12036" max="12036" width="15.42578125" style="62" bestFit="1" customWidth="1"/>
    <col min="12037" max="12037" width="11.140625" style="62" bestFit="1" customWidth="1"/>
    <col min="12038" max="12038" width="15.5703125" style="62" bestFit="1" customWidth="1"/>
    <col min="12039" max="12039" width="12.7109375" style="62" bestFit="1" customWidth="1"/>
    <col min="12040" max="12285" width="9.140625" style="62"/>
    <col min="12286" max="12286" width="20.7109375" style="62" customWidth="1"/>
    <col min="12287" max="12287" width="21.28515625" style="62" customWidth="1"/>
    <col min="12288" max="12288" width="31.28515625" style="62" bestFit="1" customWidth="1"/>
    <col min="12289" max="12290" width="13.42578125" style="62" bestFit="1" customWidth="1"/>
    <col min="12291" max="12291" width="11.5703125" style="62" bestFit="1" customWidth="1"/>
    <col min="12292" max="12292" width="15.42578125" style="62" bestFit="1" customWidth="1"/>
    <col min="12293" max="12293" width="11.140625" style="62" bestFit="1" customWidth="1"/>
    <col min="12294" max="12294" width="15.5703125" style="62" bestFit="1" customWidth="1"/>
    <col min="12295" max="12295" width="12.7109375" style="62" bestFit="1" customWidth="1"/>
    <col min="12296" max="12541" width="9.140625" style="62"/>
    <col min="12542" max="12542" width="20.7109375" style="62" customWidth="1"/>
    <col min="12543" max="12543" width="21.28515625" style="62" customWidth="1"/>
    <col min="12544" max="12544" width="31.28515625" style="62" bestFit="1" customWidth="1"/>
    <col min="12545" max="12546" width="13.42578125" style="62" bestFit="1" customWidth="1"/>
    <col min="12547" max="12547" width="11.5703125" style="62" bestFit="1" customWidth="1"/>
    <col min="12548" max="12548" width="15.42578125" style="62" bestFit="1" customWidth="1"/>
    <col min="12549" max="12549" width="11.140625" style="62" bestFit="1" customWidth="1"/>
    <col min="12550" max="12550" width="15.5703125" style="62" bestFit="1" customWidth="1"/>
    <col min="12551" max="12551" width="12.7109375" style="62" bestFit="1" customWidth="1"/>
    <col min="12552" max="12797" width="9.140625" style="62"/>
    <col min="12798" max="12798" width="20.7109375" style="62" customWidth="1"/>
    <col min="12799" max="12799" width="21.28515625" style="62" customWidth="1"/>
    <col min="12800" max="12800" width="31.28515625" style="62" bestFit="1" customWidth="1"/>
    <col min="12801" max="12802" width="13.42578125" style="62" bestFit="1" customWidth="1"/>
    <col min="12803" max="12803" width="11.5703125" style="62" bestFit="1" customWidth="1"/>
    <col min="12804" max="12804" width="15.42578125" style="62" bestFit="1" customWidth="1"/>
    <col min="12805" max="12805" width="11.140625" style="62" bestFit="1" customWidth="1"/>
    <col min="12806" max="12806" width="15.5703125" style="62" bestFit="1" customWidth="1"/>
    <col min="12807" max="12807" width="12.7109375" style="62" bestFit="1" customWidth="1"/>
    <col min="12808" max="13053" width="9.140625" style="62"/>
    <col min="13054" max="13054" width="20.7109375" style="62" customWidth="1"/>
    <col min="13055" max="13055" width="21.28515625" style="62" customWidth="1"/>
    <col min="13056" max="13056" width="31.28515625" style="62" bestFit="1" customWidth="1"/>
    <col min="13057" max="13058" width="13.42578125" style="62" bestFit="1" customWidth="1"/>
    <col min="13059" max="13059" width="11.5703125" style="62" bestFit="1" customWidth="1"/>
    <col min="13060" max="13060" width="15.42578125" style="62" bestFit="1" customWidth="1"/>
    <col min="13061" max="13061" width="11.140625" style="62" bestFit="1" customWidth="1"/>
    <col min="13062" max="13062" width="15.5703125" style="62" bestFit="1" customWidth="1"/>
    <col min="13063" max="13063" width="12.7109375" style="62" bestFit="1" customWidth="1"/>
    <col min="13064" max="13309" width="9.140625" style="62"/>
    <col min="13310" max="13310" width="20.7109375" style="62" customWidth="1"/>
    <col min="13311" max="13311" width="21.28515625" style="62" customWidth="1"/>
    <col min="13312" max="13312" width="31.28515625" style="62" bestFit="1" customWidth="1"/>
    <col min="13313" max="13314" width="13.42578125" style="62" bestFit="1" customWidth="1"/>
    <col min="13315" max="13315" width="11.5703125" style="62" bestFit="1" customWidth="1"/>
    <col min="13316" max="13316" width="15.42578125" style="62" bestFit="1" customWidth="1"/>
    <col min="13317" max="13317" width="11.140625" style="62" bestFit="1" customWidth="1"/>
    <col min="13318" max="13318" width="15.5703125" style="62" bestFit="1" customWidth="1"/>
    <col min="13319" max="13319" width="12.7109375" style="62" bestFit="1" customWidth="1"/>
    <col min="13320" max="13565" width="9.140625" style="62"/>
    <col min="13566" max="13566" width="20.7109375" style="62" customWidth="1"/>
    <col min="13567" max="13567" width="21.28515625" style="62" customWidth="1"/>
    <col min="13568" max="13568" width="31.28515625" style="62" bestFit="1" customWidth="1"/>
    <col min="13569" max="13570" width="13.42578125" style="62" bestFit="1" customWidth="1"/>
    <col min="13571" max="13571" width="11.5703125" style="62" bestFit="1" customWidth="1"/>
    <col min="13572" max="13572" width="15.42578125" style="62" bestFit="1" customWidth="1"/>
    <col min="13573" max="13573" width="11.140625" style="62" bestFit="1" customWidth="1"/>
    <col min="13574" max="13574" width="15.5703125" style="62" bestFit="1" customWidth="1"/>
    <col min="13575" max="13575" width="12.7109375" style="62" bestFit="1" customWidth="1"/>
    <col min="13576" max="13821" width="9.140625" style="62"/>
    <col min="13822" max="13822" width="20.7109375" style="62" customWidth="1"/>
    <col min="13823" max="13823" width="21.28515625" style="62" customWidth="1"/>
    <col min="13824" max="13824" width="31.28515625" style="62" bestFit="1" customWidth="1"/>
    <col min="13825" max="13826" width="13.42578125" style="62" bestFit="1" customWidth="1"/>
    <col min="13827" max="13827" width="11.5703125" style="62" bestFit="1" customWidth="1"/>
    <col min="13828" max="13828" width="15.42578125" style="62" bestFit="1" customWidth="1"/>
    <col min="13829" max="13829" width="11.140625" style="62" bestFit="1" customWidth="1"/>
    <col min="13830" max="13830" width="15.5703125" style="62" bestFit="1" customWidth="1"/>
    <col min="13831" max="13831" width="12.7109375" style="62" bestFit="1" customWidth="1"/>
    <col min="13832" max="14077" width="9.140625" style="62"/>
    <col min="14078" max="14078" width="20.7109375" style="62" customWidth="1"/>
    <col min="14079" max="14079" width="21.28515625" style="62" customWidth="1"/>
    <col min="14080" max="14080" width="31.28515625" style="62" bestFit="1" customWidth="1"/>
    <col min="14081" max="14082" width="13.42578125" style="62" bestFit="1" customWidth="1"/>
    <col min="14083" max="14083" width="11.5703125" style="62" bestFit="1" customWidth="1"/>
    <col min="14084" max="14084" width="15.42578125" style="62" bestFit="1" customWidth="1"/>
    <col min="14085" max="14085" width="11.140625" style="62" bestFit="1" customWidth="1"/>
    <col min="14086" max="14086" width="15.5703125" style="62" bestFit="1" customWidth="1"/>
    <col min="14087" max="14087" width="12.7109375" style="62" bestFit="1" customWidth="1"/>
    <col min="14088" max="14333" width="9.140625" style="62"/>
    <col min="14334" max="14334" width="20.7109375" style="62" customWidth="1"/>
    <col min="14335" max="14335" width="21.28515625" style="62" customWidth="1"/>
    <col min="14336" max="14336" width="31.28515625" style="62" bestFit="1" customWidth="1"/>
    <col min="14337" max="14338" width="13.42578125" style="62" bestFit="1" customWidth="1"/>
    <col min="14339" max="14339" width="11.5703125" style="62" bestFit="1" customWidth="1"/>
    <col min="14340" max="14340" width="15.42578125" style="62" bestFit="1" customWidth="1"/>
    <col min="14341" max="14341" width="11.140625" style="62" bestFit="1" customWidth="1"/>
    <col min="14342" max="14342" width="15.5703125" style="62" bestFit="1" customWidth="1"/>
    <col min="14343" max="14343" width="12.7109375" style="62" bestFit="1" customWidth="1"/>
    <col min="14344" max="14589" width="9.140625" style="62"/>
    <col min="14590" max="14590" width="20.7109375" style="62" customWidth="1"/>
    <col min="14591" max="14591" width="21.28515625" style="62" customWidth="1"/>
    <col min="14592" max="14592" width="31.28515625" style="62" bestFit="1" customWidth="1"/>
    <col min="14593" max="14594" width="13.42578125" style="62" bestFit="1" customWidth="1"/>
    <col min="14595" max="14595" width="11.5703125" style="62" bestFit="1" customWidth="1"/>
    <col min="14596" max="14596" width="15.42578125" style="62" bestFit="1" customWidth="1"/>
    <col min="14597" max="14597" width="11.140625" style="62" bestFit="1" customWidth="1"/>
    <col min="14598" max="14598" width="15.5703125" style="62" bestFit="1" customWidth="1"/>
    <col min="14599" max="14599" width="12.7109375" style="62" bestFit="1" customWidth="1"/>
    <col min="14600" max="14845" width="9.140625" style="62"/>
    <col min="14846" max="14846" width="20.7109375" style="62" customWidth="1"/>
    <col min="14847" max="14847" width="21.28515625" style="62" customWidth="1"/>
    <col min="14848" max="14848" width="31.28515625" style="62" bestFit="1" customWidth="1"/>
    <col min="14849" max="14850" width="13.42578125" style="62" bestFit="1" customWidth="1"/>
    <col min="14851" max="14851" width="11.5703125" style="62" bestFit="1" customWidth="1"/>
    <col min="14852" max="14852" width="15.42578125" style="62" bestFit="1" customWidth="1"/>
    <col min="14853" max="14853" width="11.140625" style="62" bestFit="1" customWidth="1"/>
    <col min="14854" max="14854" width="15.5703125" style="62" bestFit="1" customWidth="1"/>
    <col min="14855" max="14855" width="12.7109375" style="62" bestFit="1" customWidth="1"/>
    <col min="14856" max="15101" width="9.140625" style="62"/>
    <col min="15102" max="15102" width="20.7109375" style="62" customWidth="1"/>
    <col min="15103" max="15103" width="21.28515625" style="62" customWidth="1"/>
    <col min="15104" max="15104" width="31.28515625" style="62" bestFit="1" customWidth="1"/>
    <col min="15105" max="15106" width="13.42578125" style="62" bestFit="1" customWidth="1"/>
    <col min="15107" max="15107" width="11.5703125" style="62" bestFit="1" customWidth="1"/>
    <col min="15108" max="15108" width="15.42578125" style="62" bestFit="1" customWidth="1"/>
    <col min="15109" max="15109" width="11.140625" style="62" bestFit="1" customWidth="1"/>
    <col min="15110" max="15110" width="15.5703125" style="62" bestFit="1" customWidth="1"/>
    <col min="15111" max="15111" width="12.7109375" style="62" bestFit="1" customWidth="1"/>
    <col min="15112" max="15357" width="9.140625" style="62"/>
    <col min="15358" max="15358" width="20.7109375" style="62" customWidth="1"/>
    <col min="15359" max="15359" width="21.28515625" style="62" customWidth="1"/>
    <col min="15360" max="15360" width="31.28515625" style="62" bestFit="1" customWidth="1"/>
    <col min="15361" max="15362" width="13.42578125" style="62" bestFit="1" customWidth="1"/>
    <col min="15363" max="15363" width="11.5703125" style="62" bestFit="1" customWidth="1"/>
    <col min="15364" max="15364" width="15.42578125" style="62" bestFit="1" customWidth="1"/>
    <col min="15365" max="15365" width="11.140625" style="62" bestFit="1" customWidth="1"/>
    <col min="15366" max="15366" width="15.5703125" style="62" bestFit="1" customWidth="1"/>
    <col min="15367" max="15367" width="12.7109375" style="62" bestFit="1" customWidth="1"/>
    <col min="15368" max="15613" width="9.140625" style="62"/>
    <col min="15614" max="15614" width="20.7109375" style="62" customWidth="1"/>
    <col min="15615" max="15615" width="21.28515625" style="62" customWidth="1"/>
    <col min="15616" max="15616" width="31.28515625" style="62" bestFit="1" customWidth="1"/>
    <col min="15617" max="15618" width="13.42578125" style="62" bestFit="1" customWidth="1"/>
    <col min="15619" max="15619" width="11.5703125" style="62" bestFit="1" customWidth="1"/>
    <col min="15620" max="15620" width="15.42578125" style="62" bestFit="1" customWidth="1"/>
    <col min="15621" max="15621" width="11.140625" style="62" bestFit="1" customWidth="1"/>
    <col min="15622" max="15622" width="15.5703125" style="62" bestFit="1" customWidth="1"/>
    <col min="15623" max="15623" width="12.7109375" style="62" bestFit="1" customWidth="1"/>
    <col min="15624" max="15869" width="9.140625" style="62"/>
    <col min="15870" max="15870" width="20.7109375" style="62" customWidth="1"/>
    <col min="15871" max="15871" width="21.28515625" style="62" customWidth="1"/>
    <col min="15872" max="15872" width="31.28515625" style="62" bestFit="1" customWidth="1"/>
    <col min="15873" max="15874" width="13.42578125" style="62" bestFit="1" customWidth="1"/>
    <col min="15875" max="15875" width="11.5703125" style="62" bestFit="1" customWidth="1"/>
    <col min="15876" max="15876" width="15.42578125" style="62" bestFit="1" customWidth="1"/>
    <col min="15877" max="15877" width="11.140625" style="62" bestFit="1" customWidth="1"/>
    <col min="15878" max="15878" width="15.5703125" style="62" bestFit="1" customWidth="1"/>
    <col min="15879" max="15879" width="12.7109375" style="62" bestFit="1" customWidth="1"/>
    <col min="15880" max="16125" width="9.140625" style="62"/>
    <col min="16126" max="16126" width="20.7109375" style="62" customWidth="1"/>
    <col min="16127" max="16127" width="21.28515625" style="62" customWidth="1"/>
    <col min="16128" max="16128" width="31.28515625" style="62" bestFit="1" customWidth="1"/>
    <col min="16129" max="16130" width="13.42578125" style="62" bestFit="1" customWidth="1"/>
    <col min="16131" max="16131" width="11.5703125" style="62" bestFit="1" customWidth="1"/>
    <col min="16132" max="16132" width="15.42578125" style="62" bestFit="1" customWidth="1"/>
    <col min="16133" max="16133" width="11.140625" style="62" bestFit="1" customWidth="1"/>
    <col min="16134" max="16134" width="15.5703125" style="62" bestFit="1" customWidth="1"/>
    <col min="16135" max="16135" width="12.7109375" style="62" bestFit="1" customWidth="1"/>
    <col min="16136" max="16384" width="9.140625" style="62"/>
  </cols>
  <sheetData>
    <row r="1" spans="1:8" s="33" customFormat="1" ht="20.100000000000001" customHeight="1" x14ac:dyDescent="0.2">
      <c r="A1" s="162" t="s">
        <v>56</v>
      </c>
      <c r="B1" s="163"/>
      <c r="C1" s="163"/>
      <c r="D1" s="163"/>
      <c r="E1" s="163"/>
      <c r="F1" s="163"/>
      <c r="G1" s="163"/>
      <c r="H1" s="163"/>
    </row>
    <row r="2" spans="1:8" s="33" customFormat="1" ht="20.100000000000001" customHeight="1" x14ac:dyDescent="0.2">
      <c r="A2" s="171" t="s">
        <v>1395</v>
      </c>
      <c r="B2" s="165"/>
      <c r="C2" s="165"/>
      <c r="D2" s="165"/>
      <c r="E2" s="165"/>
      <c r="F2" s="165"/>
      <c r="G2" s="165"/>
      <c r="H2" s="165"/>
    </row>
    <row r="3" spans="1:8" s="33" customFormat="1" ht="20.100000000000001" customHeight="1" x14ac:dyDescent="0.2">
      <c r="A3" s="34"/>
      <c r="B3" s="35"/>
      <c r="C3" s="35"/>
      <c r="D3" s="36"/>
      <c r="E3" s="36"/>
      <c r="F3" s="166" t="s">
        <v>57</v>
      </c>
      <c r="G3" s="167"/>
      <c r="H3" s="168"/>
    </row>
    <row r="4" spans="1:8" s="39" customFormat="1" ht="20.100000000000001" customHeight="1" x14ac:dyDescent="0.2">
      <c r="A4" s="37" t="s">
        <v>58</v>
      </c>
      <c r="B4" s="37" t="s">
        <v>59</v>
      </c>
      <c r="C4" s="37" t="s">
        <v>60</v>
      </c>
      <c r="D4" s="38" t="s">
        <v>61</v>
      </c>
      <c r="E4" s="38" t="s">
        <v>61</v>
      </c>
      <c r="F4" s="107" t="s">
        <v>62</v>
      </c>
      <c r="G4" s="169" t="s">
        <v>63</v>
      </c>
      <c r="H4" s="170"/>
    </row>
    <row r="5" spans="1:8" s="43" customFormat="1" ht="20.100000000000001" customHeight="1" x14ac:dyDescent="0.2">
      <c r="A5" s="40"/>
      <c r="B5" s="40"/>
      <c r="C5" s="41"/>
      <c r="D5" s="38" t="s">
        <v>65</v>
      </c>
      <c r="E5" s="38" t="s">
        <v>66</v>
      </c>
      <c r="F5" s="107"/>
      <c r="G5" s="37" t="s">
        <v>67</v>
      </c>
      <c r="H5" s="37" t="s">
        <v>68</v>
      </c>
    </row>
    <row r="6" spans="1:8" s="49" customFormat="1" ht="20.100000000000001" customHeight="1" x14ac:dyDescent="0.2">
      <c r="A6" s="44" t="s">
        <v>69</v>
      </c>
      <c r="B6" s="44" t="s">
        <v>1306</v>
      </c>
      <c r="C6" s="44" t="s">
        <v>1307</v>
      </c>
      <c r="D6" s="46"/>
      <c r="E6" s="46"/>
      <c r="F6" s="47"/>
      <c r="G6" s="48"/>
      <c r="H6" s="48"/>
    </row>
    <row r="7" spans="1:8" s="99" customFormat="1" ht="20.100000000000001" customHeight="1" x14ac:dyDescent="0.2">
      <c r="A7" s="91"/>
      <c r="B7" s="91"/>
      <c r="C7" s="91"/>
      <c r="D7" s="92">
        <v>42475</v>
      </c>
      <c r="E7" s="92">
        <v>42537</v>
      </c>
      <c r="F7" s="108">
        <v>12.78</v>
      </c>
      <c r="G7" s="93" t="s">
        <v>1320</v>
      </c>
      <c r="H7" s="93" t="s">
        <v>1308</v>
      </c>
    </row>
    <row r="8" spans="1:8" ht="20.100000000000001" customHeight="1" x14ac:dyDescent="0.2">
      <c r="A8" s="81"/>
      <c r="B8" s="81"/>
      <c r="C8" s="81"/>
      <c r="D8" s="82">
        <v>42537</v>
      </c>
      <c r="E8" s="82">
        <v>42566</v>
      </c>
      <c r="F8" s="108">
        <v>13.94</v>
      </c>
      <c r="G8" s="84" t="s">
        <v>1308</v>
      </c>
      <c r="H8" s="84" t="s">
        <v>1309</v>
      </c>
    </row>
    <row r="9" spans="1:8" ht="20.100000000000001" customHeight="1" x14ac:dyDescent="0.2">
      <c r="A9" s="81"/>
      <c r="B9" s="81"/>
      <c r="C9" s="81"/>
      <c r="D9" s="82">
        <v>42902</v>
      </c>
      <c r="E9" s="82">
        <v>42597</v>
      </c>
      <c r="F9" s="108">
        <v>11.61</v>
      </c>
      <c r="G9" s="84" t="s">
        <v>1308</v>
      </c>
      <c r="H9" s="84" t="s">
        <v>1310</v>
      </c>
    </row>
    <row r="10" spans="1:8" ht="20.100000000000001" customHeight="1" x14ac:dyDescent="0.2">
      <c r="A10" s="81"/>
      <c r="B10" s="81"/>
      <c r="C10" s="81"/>
      <c r="D10" s="82">
        <v>42597</v>
      </c>
      <c r="E10" s="82">
        <v>42625</v>
      </c>
      <c r="F10" s="108">
        <v>15.09</v>
      </c>
      <c r="G10" s="84" t="s">
        <v>1310</v>
      </c>
      <c r="H10" s="84" t="s">
        <v>1311</v>
      </c>
    </row>
    <row r="11" spans="1:8" ht="20.100000000000001" customHeight="1" x14ac:dyDescent="0.2">
      <c r="A11" s="81"/>
      <c r="B11" s="81"/>
      <c r="C11" s="81"/>
      <c r="D11" s="82">
        <v>42627</v>
      </c>
      <c r="E11" s="82">
        <v>42656</v>
      </c>
      <c r="F11" s="108">
        <v>13.93</v>
      </c>
      <c r="G11" s="84" t="s">
        <v>1311</v>
      </c>
      <c r="H11" s="84" t="s">
        <v>1312</v>
      </c>
    </row>
    <row r="12" spans="1:8" ht="20.100000000000001" customHeight="1" x14ac:dyDescent="0.2">
      <c r="A12" s="81"/>
      <c r="B12" s="81"/>
      <c r="C12" s="81"/>
      <c r="D12" s="82">
        <v>42656</v>
      </c>
      <c r="E12" s="82">
        <v>42688</v>
      </c>
      <c r="F12" s="108">
        <v>8.1300000000000008</v>
      </c>
      <c r="G12" s="84" t="s">
        <v>1312</v>
      </c>
      <c r="H12" s="84" t="s">
        <v>1313</v>
      </c>
    </row>
    <row r="13" spans="1:8" ht="20.100000000000001" customHeight="1" x14ac:dyDescent="0.2">
      <c r="A13" s="81"/>
      <c r="B13" s="81"/>
      <c r="C13" s="81"/>
      <c r="D13" s="82">
        <v>43021</v>
      </c>
      <c r="E13" s="82">
        <v>43083</v>
      </c>
      <c r="F13" s="108">
        <v>0</v>
      </c>
      <c r="G13" s="84" t="s">
        <v>1312</v>
      </c>
      <c r="H13" s="84" t="s">
        <v>1314</v>
      </c>
    </row>
    <row r="14" spans="1:8" ht="20.100000000000001" customHeight="1" x14ac:dyDescent="0.2">
      <c r="A14" s="81"/>
      <c r="B14" s="81"/>
      <c r="C14" s="81"/>
      <c r="D14" s="82">
        <v>42718</v>
      </c>
      <c r="E14" s="82">
        <v>42751</v>
      </c>
      <c r="F14" s="108">
        <v>8.1300000000000008</v>
      </c>
      <c r="G14" s="84" t="s">
        <v>1314</v>
      </c>
      <c r="H14" s="84" t="s">
        <v>1313</v>
      </c>
    </row>
    <row r="15" spans="1:8" ht="20.100000000000001" customHeight="1" x14ac:dyDescent="0.2">
      <c r="A15" s="81"/>
      <c r="B15" s="81"/>
      <c r="C15" s="81"/>
      <c r="D15" s="82">
        <v>42751</v>
      </c>
      <c r="E15" s="82">
        <v>42780</v>
      </c>
      <c r="F15" s="108">
        <v>3.48</v>
      </c>
      <c r="G15" s="84" t="s">
        <v>1313</v>
      </c>
      <c r="H15" s="84" t="s">
        <v>1315</v>
      </c>
    </row>
    <row r="16" spans="1:8" ht="20.100000000000001" customHeight="1" x14ac:dyDescent="0.2">
      <c r="A16" s="81"/>
      <c r="B16" s="81"/>
      <c r="C16" s="81"/>
      <c r="D16" s="82">
        <v>42780</v>
      </c>
      <c r="E16" s="82">
        <v>42810</v>
      </c>
      <c r="F16" s="108">
        <v>8.1300000000000008</v>
      </c>
      <c r="G16" s="84" t="s">
        <v>1315</v>
      </c>
      <c r="H16" s="84" t="s">
        <v>1316</v>
      </c>
    </row>
    <row r="17" spans="1:8" ht="20.100000000000001" customHeight="1" x14ac:dyDescent="0.2">
      <c r="A17" s="81"/>
      <c r="B17" s="81"/>
      <c r="C17" s="81"/>
      <c r="D17" s="82">
        <v>42810</v>
      </c>
      <c r="E17" s="82">
        <v>42842</v>
      </c>
      <c r="F17" s="108">
        <v>3.49</v>
      </c>
      <c r="G17" s="84" t="s">
        <v>1316</v>
      </c>
      <c r="H17" s="84" t="s">
        <v>1317</v>
      </c>
    </row>
    <row r="18" spans="1:8" ht="20.100000000000001" customHeight="1" x14ac:dyDescent="0.2">
      <c r="A18" s="81"/>
      <c r="B18" s="81"/>
      <c r="C18" s="81"/>
      <c r="D18" s="82">
        <v>42842</v>
      </c>
      <c r="E18" s="82">
        <v>42871</v>
      </c>
      <c r="F18" s="108">
        <v>6.97</v>
      </c>
      <c r="G18" s="84" t="s">
        <v>1317</v>
      </c>
      <c r="H18" s="84" t="s">
        <v>1318</v>
      </c>
    </row>
    <row r="19" spans="1:8" ht="20.100000000000001" customHeight="1" x14ac:dyDescent="0.2">
      <c r="A19" s="81"/>
      <c r="B19" s="81"/>
      <c r="C19" s="81"/>
      <c r="D19" s="82">
        <v>42871</v>
      </c>
      <c r="E19" s="82">
        <v>42901</v>
      </c>
      <c r="F19" s="108">
        <v>8.14</v>
      </c>
      <c r="G19" s="84" t="s">
        <v>1318</v>
      </c>
      <c r="H19" s="84" t="s">
        <v>1319</v>
      </c>
    </row>
    <row r="20" spans="1:8" ht="20.100000000000001" customHeight="1" x14ac:dyDescent="0.2">
      <c r="A20" s="81"/>
      <c r="B20" s="81"/>
      <c r="C20" s="81"/>
      <c r="D20" s="82"/>
      <c r="E20" s="82"/>
      <c r="F20" s="108"/>
      <c r="G20" s="84"/>
      <c r="H20" s="84"/>
    </row>
    <row r="22" spans="1:8" ht="20.100000000000001" customHeight="1" x14ac:dyDescent="0.2">
      <c r="F22" s="109">
        <f>SUM(F6:F20)</f>
        <v>113.81999999999998</v>
      </c>
    </row>
  </sheetData>
  <mergeCells count="4">
    <mergeCell ref="A1:H1"/>
    <mergeCell ref="A2:H2"/>
    <mergeCell ref="F3:H3"/>
    <mergeCell ref="G4:H4"/>
  </mergeCells>
  <pageMargins left="0.75" right="0.75" top="1" bottom="1" header="0.5" footer="0.5"/>
  <pageSetup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14"/>
  <sheetViews>
    <sheetView zoomScaleNormal="100" workbookViewId="0">
      <pane xSplit="8" ySplit="4" topLeftCell="I17" activePane="bottomRight" state="frozen"/>
      <selection pane="topRight" activeCell="K1" sqref="K1"/>
      <selection pane="bottomLeft" activeCell="A5" sqref="A5"/>
      <selection pane="bottomRight" activeCell="I37" sqref="H37:I37"/>
    </sheetView>
  </sheetViews>
  <sheetFormatPr defaultRowHeight="20.100000000000001" customHeight="1" x14ac:dyDescent="0.2"/>
  <cols>
    <col min="1" max="1" width="19.28515625" style="62" customWidth="1"/>
    <col min="2" max="2" width="21.140625" style="62" customWidth="1"/>
    <col min="3" max="3" width="22" style="62" bestFit="1" customWidth="1"/>
    <col min="4" max="5" width="12" style="63" bestFit="1" customWidth="1"/>
    <col min="6" max="6" width="11.5703125" style="64" bestFit="1" customWidth="1"/>
    <col min="7" max="7" width="15.42578125" style="65" bestFit="1" customWidth="1"/>
    <col min="8" max="8" width="11.140625" style="65" bestFit="1" customWidth="1"/>
    <col min="9" max="254" width="9.140625" style="62"/>
    <col min="255" max="255" width="19.28515625" style="62" customWidth="1"/>
    <col min="256" max="256" width="21.140625" style="62" customWidth="1"/>
    <col min="257" max="257" width="22" style="62" bestFit="1" customWidth="1"/>
    <col min="258" max="259" width="12" style="62" bestFit="1" customWidth="1"/>
    <col min="260" max="260" width="11.5703125" style="62" bestFit="1" customWidth="1"/>
    <col min="261" max="261" width="15.42578125" style="62" bestFit="1" customWidth="1"/>
    <col min="262" max="262" width="11.140625" style="62" bestFit="1" customWidth="1"/>
    <col min="263" max="263" width="15.5703125" style="62" bestFit="1" customWidth="1"/>
    <col min="264" max="264" width="12.7109375" style="62" bestFit="1" customWidth="1"/>
    <col min="265" max="510" width="9.140625" style="62"/>
    <col min="511" max="511" width="19.28515625" style="62" customWidth="1"/>
    <col min="512" max="512" width="21.140625" style="62" customWidth="1"/>
    <col min="513" max="513" width="22" style="62" bestFit="1" customWidth="1"/>
    <col min="514" max="515" width="12" style="62" bestFit="1" customWidth="1"/>
    <col min="516" max="516" width="11.5703125" style="62" bestFit="1" customWidth="1"/>
    <col min="517" max="517" width="15.42578125" style="62" bestFit="1" customWidth="1"/>
    <col min="518" max="518" width="11.140625" style="62" bestFit="1" customWidth="1"/>
    <col min="519" max="519" width="15.5703125" style="62" bestFit="1" customWidth="1"/>
    <col min="520" max="520" width="12.7109375" style="62" bestFit="1" customWidth="1"/>
    <col min="521" max="766" width="9.140625" style="62"/>
    <col min="767" max="767" width="19.28515625" style="62" customWidth="1"/>
    <col min="768" max="768" width="21.140625" style="62" customWidth="1"/>
    <col min="769" max="769" width="22" style="62" bestFit="1" customWidth="1"/>
    <col min="770" max="771" width="12" style="62" bestFit="1" customWidth="1"/>
    <col min="772" max="772" width="11.5703125" style="62" bestFit="1" customWidth="1"/>
    <col min="773" max="773" width="15.42578125" style="62" bestFit="1" customWidth="1"/>
    <col min="774" max="774" width="11.140625" style="62" bestFit="1" customWidth="1"/>
    <col min="775" max="775" width="15.5703125" style="62" bestFit="1" customWidth="1"/>
    <col min="776" max="776" width="12.7109375" style="62" bestFit="1" customWidth="1"/>
    <col min="777" max="1022" width="9.140625" style="62"/>
    <col min="1023" max="1023" width="19.28515625" style="62" customWidth="1"/>
    <col min="1024" max="1024" width="21.140625" style="62" customWidth="1"/>
    <col min="1025" max="1025" width="22" style="62" bestFit="1" customWidth="1"/>
    <col min="1026" max="1027" width="12" style="62" bestFit="1" customWidth="1"/>
    <col min="1028" max="1028" width="11.5703125" style="62" bestFit="1" customWidth="1"/>
    <col min="1029" max="1029" width="15.42578125" style="62" bestFit="1" customWidth="1"/>
    <col min="1030" max="1030" width="11.140625" style="62" bestFit="1" customWidth="1"/>
    <col min="1031" max="1031" width="15.5703125" style="62" bestFit="1" customWidth="1"/>
    <col min="1032" max="1032" width="12.7109375" style="62" bestFit="1" customWidth="1"/>
    <col min="1033" max="1278" width="9.140625" style="62"/>
    <col min="1279" max="1279" width="19.28515625" style="62" customWidth="1"/>
    <col min="1280" max="1280" width="21.140625" style="62" customWidth="1"/>
    <col min="1281" max="1281" width="22" style="62" bestFit="1" customWidth="1"/>
    <col min="1282" max="1283" width="12" style="62" bestFit="1" customWidth="1"/>
    <col min="1284" max="1284" width="11.5703125" style="62" bestFit="1" customWidth="1"/>
    <col min="1285" max="1285" width="15.42578125" style="62" bestFit="1" customWidth="1"/>
    <col min="1286" max="1286" width="11.140625" style="62" bestFit="1" customWidth="1"/>
    <col min="1287" max="1287" width="15.5703125" style="62" bestFit="1" customWidth="1"/>
    <col min="1288" max="1288" width="12.7109375" style="62" bestFit="1" customWidth="1"/>
    <col min="1289" max="1534" width="9.140625" style="62"/>
    <col min="1535" max="1535" width="19.28515625" style="62" customWidth="1"/>
    <col min="1536" max="1536" width="21.140625" style="62" customWidth="1"/>
    <col min="1537" max="1537" width="22" style="62" bestFit="1" customWidth="1"/>
    <col min="1538" max="1539" width="12" style="62" bestFit="1" customWidth="1"/>
    <col min="1540" max="1540" width="11.5703125" style="62" bestFit="1" customWidth="1"/>
    <col min="1541" max="1541" width="15.42578125" style="62" bestFit="1" customWidth="1"/>
    <col min="1542" max="1542" width="11.140625" style="62" bestFit="1" customWidth="1"/>
    <col min="1543" max="1543" width="15.5703125" style="62" bestFit="1" customWidth="1"/>
    <col min="1544" max="1544" width="12.7109375" style="62" bestFit="1" customWidth="1"/>
    <col min="1545" max="1790" width="9.140625" style="62"/>
    <col min="1791" max="1791" width="19.28515625" style="62" customWidth="1"/>
    <col min="1792" max="1792" width="21.140625" style="62" customWidth="1"/>
    <col min="1793" max="1793" width="22" style="62" bestFit="1" customWidth="1"/>
    <col min="1794" max="1795" width="12" style="62" bestFit="1" customWidth="1"/>
    <col min="1796" max="1796" width="11.5703125" style="62" bestFit="1" customWidth="1"/>
    <col min="1797" max="1797" width="15.42578125" style="62" bestFit="1" customWidth="1"/>
    <col min="1798" max="1798" width="11.140625" style="62" bestFit="1" customWidth="1"/>
    <col min="1799" max="1799" width="15.5703125" style="62" bestFit="1" customWidth="1"/>
    <col min="1800" max="1800" width="12.7109375" style="62" bestFit="1" customWidth="1"/>
    <col min="1801" max="2046" width="9.140625" style="62"/>
    <col min="2047" max="2047" width="19.28515625" style="62" customWidth="1"/>
    <col min="2048" max="2048" width="21.140625" style="62" customWidth="1"/>
    <col min="2049" max="2049" width="22" style="62" bestFit="1" customWidth="1"/>
    <col min="2050" max="2051" width="12" style="62" bestFit="1" customWidth="1"/>
    <col min="2052" max="2052" width="11.5703125" style="62" bestFit="1" customWidth="1"/>
    <col min="2053" max="2053" width="15.42578125" style="62" bestFit="1" customWidth="1"/>
    <col min="2054" max="2054" width="11.140625" style="62" bestFit="1" customWidth="1"/>
    <col min="2055" max="2055" width="15.5703125" style="62" bestFit="1" customWidth="1"/>
    <col min="2056" max="2056" width="12.7109375" style="62" bestFit="1" customWidth="1"/>
    <col min="2057" max="2302" width="9.140625" style="62"/>
    <col min="2303" max="2303" width="19.28515625" style="62" customWidth="1"/>
    <col min="2304" max="2304" width="21.140625" style="62" customWidth="1"/>
    <col min="2305" max="2305" width="22" style="62" bestFit="1" customWidth="1"/>
    <col min="2306" max="2307" width="12" style="62" bestFit="1" customWidth="1"/>
    <col min="2308" max="2308" width="11.5703125" style="62" bestFit="1" customWidth="1"/>
    <col min="2309" max="2309" width="15.42578125" style="62" bestFit="1" customWidth="1"/>
    <col min="2310" max="2310" width="11.140625" style="62" bestFit="1" customWidth="1"/>
    <col min="2311" max="2311" width="15.5703125" style="62" bestFit="1" customWidth="1"/>
    <col min="2312" max="2312" width="12.7109375" style="62" bestFit="1" customWidth="1"/>
    <col min="2313" max="2558" width="9.140625" style="62"/>
    <col min="2559" max="2559" width="19.28515625" style="62" customWidth="1"/>
    <col min="2560" max="2560" width="21.140625" style="62" customWidth="1"/>
    <col min="2561" max="2561" width="22" style="62" bestFit="1" customWidth="1"/>
    <col min="2562" max="2563" width="12" style="62" bestFit="1" customWidth="1"/>
    <col min="2564" max="2564" width="11.5703125" style="62" bestFit="1" customWidth="1"/>
    <col min="2565" max="2565" width="15.42578125" style="62" bestFit="1" customWidth="1"/>
    <col min="2566" max="2566" width="11.140625" style="62" bestFit="1" customWidth="1"/>
    <col min="2567" max="2567" width="15.5703125" style="62" bestFit="1" customWidth="1"/>
    <col min="2568" max="2568" width="12.7109375" style="62" bestFit="1" customWidth="1"/>
    <col min="2569" max="2814" width="9.140625" style="62"/>
    <col min="2815" max="2815" width="19.28515625" style="62" customWidth="1"/>
    <col min="2816" max="2816" width="21.140625" style="62" customWidth="1"/>
    <col min="2817" max="2817" width="22" style="62" bestFit="1" customWidth="1"/>
    <col min="2818" max="2819" width="12" style="62" bestFit="1" customWidth="1"/>
    <col min="2820" max="2820" width="11.5703125" style="62" bestFit="1" customWidth="1"/>
    <col min="2821" max="2821" width="15.42578125" style="62" bestFit="1" customWidth="1"/>
    <col min="2822" max="2822" width="11.140625" style="62" bestFit="1" customWidth="1"/>
    <col min="2823" max="2823" width="15.5703125" style="62" bestFit="1" customWidth="1"/>
    <col min="2824" max="2824" width="12.7109375" style="62" bestFit="1" customWidth="1"/>
    <col min="2825" max="3070" width="9.140625" style="62"/>
    <col min="3071" max="3071" width="19.28515625" style="62" customWidth="1"/>
    <col min="3072" max="3072" width="21.140625" style="62" customWidth="1"/>
    <col min="3073" max="3073" width="22" style="62" bestFit="1" customWidth="1"/>
    <col min="3074" max="3075" width="12" style="62" bestFit="1" customWidth="1"/>
    <col min="3076" max="3076" width="11.5703125" style="62" bestFit="1" customWidth="1"/>
    <col min="3077" max="3077" width="15.42578125" style="62" bestFit="1" customWidth="1"/>
    <col min="3078" max="3078" width="11.140625" style="62" bestFit="1" customWidth="1"/>
    <col min="3079" max="3079" width="15.5703125" style="62" bestFit="1" customWidth="1"/>
    <col min="3080" max="3080" width="12.7109375" style="62" bestFit="1" customWidth="1"/>
    <col min="3081" max="3326" width="9.140625" style="62"/>
    <col min="3327" max="3327" width="19.28515625" style="62" customWidth="1"/>
    <col min="3328" max="3328" width="21.140625" style="62" customWidth="1"/>
    <col min="3329" max="3329" width="22" style="62" bestFit="1" customWidth="1"/>
    <col min="3330" max="3331" width="12" style="62" bestFit="1" customWidth="1"/>
    <col min="3332" max="3332" width="11.5703125" style="62" bestFit="1" customWidth="1"/>
    <col min="3333" max="3333" width="15.42578125" style="62" bestFit="1" customWidth="1"/>
    <col min="3334" max="3334" width="11.140625" style="62" bestFit="1" customWidth="1"/>
    <col min="3335" max="3335" width="15.5703125" style="62" bestFit="1" customWidth="1"/>
    <col min="3336" max="3336" width="12.7109375" style="62" bestFit="1" customWidth="1"/>
    <col min="3337" max="3582" width="9.140625" style="62"/>
    <col min="3583" max="3583" width="19.28515625" style="62" customWidth="1"/>
    <col min="3584" max="3584" width="21.140625" style="62" customWidth="1"/>
    <col min="3585" max="3585" width="22" style="62" bestFit="1" customWidth="1"/>
    <col min="3586" max="3587" width="12" style="62" bestFit="1" customWidth="1"/>
    <col min="3588" max="3588" width="11.5703125" style="62" bestFit="1" customWidth="1"/>
    <col min="3589" max="3589" width="15.42578125" style="62" bestFit="1" customWidth="1"/>
    <col min="3590" max="3590" width="11.140625" style="62" bestFit="1" customWidth="1"/>
    <col min="3591" max="3591" width="15.5703125" style="62" bestFit="1" customWidth="1"/>
    <col min="3592" max="3592" width="12.7109375" style="62" bestFit="1" customWidth="1"/>
    <col min="3593" max="3838" width="9.140625" style="62"/>
    <col min="3839" max="3839" width="19.28515625" style="62" customWidth="1"/>
    <col min="3840" max="3840" width="21.140625" style="62" customWidth="1"/>
    <col min="3841" max="3841" width="22" style="62" bestFit="1" customWidth="1"/>
    <col min="3842" max="3843" width="12" style="62" bestFit="1" customWidth="1"/>
    <col min="3844" max="3844" width="11.5703125" style="62" bestFit="1" customWidth="1"/>
    <col min="3845" max="3845" width="15.42578125" style="62" bestFit="1" customWidth="1"/>
    <col min="3846" max="3846" width="11.140625" style="62" bestFit="1" customWidth="1"/>
    <col min="3847" max="3847" width="15.5703125" style="62" bestFit="1" customWidth="1"/>
    <col min="3848" max="3848" width="12.7109375" style="62" bestFit="1" customWidth="1"/>
    <col min="3849" max="4094" width="9.140625" style="62"/>
    <col min="4095" max="4095" width="19.28515625" style="62" customWidth="1"/>
    <col min="4096" max="4096" width="21.140625" style="62" customWidth="1"/>
    <col min="4097" max="4097" width="22" style="62" bestFit="1" customWidth="1"/>
    <col min="4098" max="4099" width="12" style="62" bestFit="1" customWidth="1"/>
    <col min="4100" max="4100" width="11.5703125" style="62" bestFit="1" customWidth="1"/>
    <col min="4101" max="4101" width="15.42578125" style="62" bestFit="1" customWidth="1"/>
    <col min="4102" max="4102" width="11.140625" style="62" bestFit="1" customWidth="1"/>
    <col min="4103" max="4103" width="15.5703125" style="62" bestFit="1" customWidth="1"/>
    <col min="4104" max="4104" width="12.7109375" style="62" bestFit="1" customWidth="1"/>
    <col min="4105" max="4350" width="9.140625" style="62"/>
    <col min="4351" max="4351" width="19.28515625" style="62" customWidth="1"/>
    <col min="4352" max="4352" width="21.140625" style="62" customWidth="1"/>
    <col min="4353" max="4353" width="22" style="62" bestFit="1" customWidth="1"/>
    <col min="4354" max="4355" width="12" style="62" bestFit="1" customWidth="1"/>
    <col min="4356" max="4356" width="11.5703125" style="62" bestFit="1" customWidth="1"/>
    <col min="4357" max="4357" width="15.42578125" style="62" bestFit="1" customWidth="1"/>
    <col min="4358" max="4358" width="11.140625" style="62" bestFit="1" customWidth="1"/>
    <col min="4359" max="4359" width="15.5703125" style="62" bestFit="1" customWidth="1"/>
    <col min="4360" max="4360" width="12.7109375" style="62" bestFit="1" customWidth="1"/>
    <col min="4361" max="4606" width="9.140625" style="62"/>
    <col min="4607" max="4607" width="19.28515625" style="62" customWidth="1"/>
    <col min="4608" max="4608" width="21.140625" style="62" customWidth="1"/>
    <col min="4609" max="4609" width="22" style="62" bestFit="1" customWidth="1"/>
    <col min="4610" max="4611" width="12" style="62" bestFit="1" customWidth="1"/>
    <col min="4612" max="4612" width="11.5703125" style="62" bestFit="1" customWidth="1"/>
    <col min="4613" max="4613" width="15.42578125" style="62" bestFit="1" customWidth="1"/>
    <col min="4614" max="4614" width="11.140625" style="62" bestFit="1" customWidth="1"/>
    <col min="4615" max="4615" width="15.5703125" style="62" bestFit="1" customWidth="1"/>
    <col min="4616" max="4616" width="12.7109375" style="62" bestFit="1" customWidth="1"/>
    <col min="4617" max="4862" width="9.140625" style="62"/>
    <col min="4863" max="4863" width="19.28515625" style="62" customWidth="1"/>
    <col min="4864" max="4864" width="21.140625" style="62" customWidth="1"/>
    <col min="4865" max="4865" width="22" style="62" bestFit="1" customWidth="1"/>
    <col min="4866" max="4867" width="12" style="62" bestFit="1" customWidth="1"/>
    <col min="4868" max="4868" width="11.5703125" style="62" bestFit="1" customWidth="1"/>
    <col min="4869" max="4869" width="15.42578125" style="62" bestFit="1" customWidth="1"/>
    <col min="4870" max="4870" width="11.140625" style="62" bestFit="1" customWidth="1"/>
    <col min="4871" max="4871" width="15.5703125" style="62" bestFit="1" customWidth="1"/>
    <col min="4872" max="4872" width="12.7109375" style="62" bestFit="1" customWidth="1"/>
    <col min="4873" max="5118" width="9.140625" style="62"/>
    <col min="5119" max="5119" width="19.28515625" style="62" customWidth="1"/>
    <col min="5120" max="5120" width="21.140625" style="62" customWidth="1"/>
    <col min="5121" max="5121" width="22" style="62" bestFit="1" customWidth="1"/>
    <col min="5122" max="5123" width="12" style="62" bestFit="1" customWidth="1"/>
    <col min="5124" max="5124" width="11.5703125" style="62" bestFit="1" customWidth="1"/>
    <col min="5125" max="5125" width="15.42578125" style="62" bestFit="1" customWidth="1"/>
    <col min="5126" max="5126" width="11.140625" style="62" bestFit="1" customWidth="1"/>
    <col min="5127" max="5127" width="15.5703125" style="62" bestFit="1" customWidth="1"/>
    <col min="5128" max="5128" width="12.7109375" style="62" bestFit="1" customWidth="1"/>
    <col min="5129" max="5374" width="9.140625" style="62"/>
    <col min="5375" max="5375" width="19.28515625" style="62" customWidth="1"/>
    <col min="5376" max="5376" width="21.140625" style="62" customWidth="1"/>
    <col min="5377" max="5377" width="22" style="62" bestFit="1" customWidth="1"/>
    <col min="5378" max="5379" width="12" style="62" bestFit="1" customWidth="1"/>
    <col min="5380" max="5380" width="11.5703125" style="62" bestFit="1" customWidth="1"/>
    <col min="5381" max="5381" width="15.42578125" style="62" bestFit="1" customWidth="1"/>
    <col min="5382" max="5382" width="11.140625" style="62" bestFit="1" customWidth="1"/>
    <col min="5383" max="5383" width="15.5703125" style="62" bestFit="1" customWidth="1"/>
    <col min="5384" max="5384" width="12.7109375" style="62" bestFit="1" customWidth="1"/>
    <col min="5385" max="5630" width="9.140625" style="62"/>
    <col min="5631" max="5631" width="19.28515625" style="62" customWidth="1"/>
    <col min="5632" max="5632" width="21.140625" style="62" customWidth="1"/>
    <col min="5633" max="5633" width="22" style="62" bestFit="1" customWidth="1"/>
    <col min="5634" max="5635" width="12" style="62" bestFit="1" customWidth="1"/>
    <col min="5636" max="5636" width="11.5703125" style="62" bestFit="1" customWidth="1"/>
    <col min="5637" max="5637" width="15.42578125" style="62" bestFit="1" customWidth="1"/>
    <col min="5638" max="5638" width="11.140625" style="62" bestFit="1" customWidth="1"/>
    <col min="5639" max="5639" width="15.5703125" style="62" bestFit="1" customWidth="1"/>
    <col min="5640" max="5640" width="12.7109375" style="62" bestFit="1" customWidth="1"/>
    <col min="5641" max="5886" width="9.140625" style="62"/>
    <col min="5887" max="5887" width="19.28515625" style="62" customWidth="1"/>
    <col min="5888" max="5888" width="21.140625" style="62" customWidth="1"/>
    <col min="5889" max="5889" width="22" style="62" bestFit="1" customWidth="1"/>
    <col min="5890" max="5891" width="12" style="62" bestFit="1" customWidth="1"/>
    <col min="5892" max="5892" width="11.5703125" style="62" bestFit="1" customWidth="1"/>
    <col min="5893" max="5893" width="15.42578125" style="62" bestFit="1" customWidth="1"/>
    <col min="5894" max="5894" width="11.140625" style="62" bestFit="1" customWidth="1"/>
    <col min="5895" max="5895" width="15.5703125" style="62" bestFit="1" customWidth="1"/>
    <col min="5896" max="5896" width="12.7109375" style="62" bestFit="1" customWidth="1"/>
    <col min="5897" max="6142" width="9.140625" style="62"/>
    <col min="6143" max="6143" width="19.28515625" style="62" customWidth="1"/>
    <col min="6144" max="6144" width="21.140625" style="62" customWidth="1"/>
    <col min="6145" max="6145" width="22" style="62" bestFit="1" customWidth="1"/>
    <col min="6146" max="6147" width="12" style="62" bestFit="1" customWidth="1"/>
    <col min="6148" max="6148" width="11.5703125" style="62" bestFit="1" customWidth="1"/>
    <col min="6149" max="6149" width="15.42578125" style="62" bestFit="1" customWidth="1"/>
    <col min="6150" max="6150" width="11.140625" style="62" bestFit="1" customWidth="1"/>
    <col min="6151" max="6151" width="15.5703125" style="62" bestFit="1" customWidth="1"/>
    <col min="6152" max="6152" width="12.7109375" style="62" bestFit="1" customWidth="1"/>
    <col min="6153" max="6398" width="9.140625" style="62"/>
    <col min="6399" max="6399" width="19.28515625" style="62" customWidth="1"/>
    <col min="6400" max="6400" width="21.140625" style="62" customWidth="1"/>
    <col min="6401" max="6401" width="22" style="62" bestFit="1" customWidth="1"/>
    <col min="6402" max="6403" width="12" style="62" bestFit="1" customWidth="1"/>
    <col min="6404" max="6404" width="11.5703125" style="62" bestFit="1" customWidth="1"/>
    <col min="6405" max="6405" width="15.42578125" style="62" bestFit="1" customWidth="1"/>
    <col min="6406" max="6406" width="11.140625" style="62" bestFit="1" customWidth="1"/>
    <col min="6407" max="6407" width="15.5703125" style="62" bestFit="1" customWidth="1"/>
    <col min="6408" max="6408" width="12.7109375" style="62" bestFit="1" customWidth="1"/>
    <col min="6409" max="6654" width="9.140625" style="62"/>
    <col min="6655" max="6655" width="19.28515625" style="62" customWidth="1"/>
    <col min="6656" max="6656" width="21.140625" style="62" customWidth="1"/>
    <col min="6657" max="6657" width="22" style="62" bestFit="1" customWidth="1"/>
    <col min="6658" max="6659" width="12" style="62" bestFit="1" customWidth="1"/>
    <col min="6660" max="6660" width="11.5703125" style="62" bestFit="1" customWidth="1"/>
    <col min="6661" max="6661" width="15.42578125" style="62" bestFit="1" customWidth="1"/>
    <col min="6662" max="6662" width="11.140625" style="62" bestFit="1" customWidth="1"/>
    <col min="6663" max="6663" width="15.5703125" style="62" bestFit="1" customWidth="1"/>
    <col min="6664" max="6664" width="12.7109375" style="62" bestFit="1" customWidth="1"/>
    <col min="6665" max="6910" width="9.140625" style="62"/>
    <col min="6911" max="6911" width="19.28515625" style="62" customWidth="1"/>
    <col min="6912" max="6912" width="21.140625" style="62" customWidth="1"/>
    <col min="6913" max="6913" width="22" style="62" bestFit="1" customWidth="1"/>
    <col min="6914" max="6915" width="12" style="62" bestFit="1" customWidth="1"/>
    <col min="6916" max="6916" width="11.5703125" style="62" bestFit="1" customWidth="1"/>
    <col min="6917" max="6917" width="15.42578125" style="62" bestFit="1" customWidth="1"/>
    <col min="6918" max="6918" width="11.140625" style="62" bestFit="1" customWidth="1"/>
    <col min="6919" max="6919" width="15.5703125" style="62" bestFit="1" customWidth="1"/>
    <col min="6920" max="6920" width="12.7109375" style="62" bestFit="1" customWidth="1"/>
    <col min="6921" max="7166" width="9.140625" style="62"/>
    <col min="7167" max="7167" width="19.28515625" style="62" customWidth="1"/>
    <col min="7168" max="7168" width="21.140625" style="62" customWidth="1"/>
    <col min="7169" max="7169" width="22" style="62" bestFit="1" customWidth="1"/>
    <col min="7170" max="7171" width="12" style="62" bestFit="1" customWidth="1"/>
    <col min="7172" max="7172" width="11.5703125" style="62" bestFit="1" customWidth="1"/>
    <col min="7173" max="7173" width="15.42578125" style="62" bestFit="1" customWidth="1"/>
    <col min="7174" max="7174" width="11.140625" style="62" bestFit="1" customWidth="1"/>
    <col min="7175" max="7175" width="15.5703125" style="62" bestFit="1" customWidth="1"/>
    <col min="7176" max="7176" width="12.7109375" style="62" bestFit="1" customWidth="1"/>
    <col min="7177" max="7422" width="9.140625" style="62"/>
    <col min="7423" max="7423" width="19.28515625" style="62" customWidth="1"/>
    <col min="7424" max="7424" width="21.140625" style="62" customWidth="1"/>
    <col min="7425" max="7425" width="22" style="62" bestFit="1" customWidth="1"/>
    <col min="7426" max="7427" width="12" style="62" bestFit="1" customWidth="1"/>
    <col min="7428" max="7428" width="11.5703125" style="62" bestFit="1" customWidth="1"/>
    <col min="7429" max="7429" width="15.42578125" style="62" bestFit="1" customWidth="1"/>
    <col min="7430" max="7430" width="11.140625" style="62" bestFit="1" customWidth="1"/>
    <col min="7431" max="7431" width="15.5703125" style="62" bestFit="1" customWidth="1"/>
    <col min="7432" max="7432" width="12.7109375" style="62" bestFit="1" customWidth="1"/>
    <col min="7433" max="7678" width="9.140625" style="62"/>
    <col min="7679" max="7679" width="19.28515625" style="62" customWidth="1"/>
    <col min="7680" max="7680" width="21.140625" style="62" customWidth="1"/>
    <col min="7681" max="7681" width="22" style="62" bestFit="1" customWidth="1"/>
    <col min="7682" max="7683" width="12" style="62" bestFit="1" customWidth="1"/>
    <col min="7684" max="7684" width="11.5703125" style="62" bestFit="1" customWidth="1"/>
    <col min="7685" max="7685" width="15.42578125" style="62" bestFit="1" customWidth="1"/>
    <col min="7686" max="7686" width="11.140625" style="62" bestFit="1" customWidth="1"/>
    <col min="7687" max="7687" width="15.5703125" style="62" bestFit="1" customWidth="1"/>
    <col min="7688" max="7688" width="12.7109375" style="62" bestFit="1" customWidth="1"/>
    <col min="7689" max="7934" width="9.140625" style="62"/>
    <col min="7935" max="7935" width="19.28515625" style="62" customWidth="1"/>
    <col min="7936" max="7936" width="21.140625" style="62" customWidth="1"/>
    <col min="7937" max="7937" width="22" style="62" bestFit="1" customWidth="1"/>
    <col min="7938" max="7939" width="12" style="62" bestFit="1" customWidth="1"/>
    <col min="7940" max="7940" width="11.5703125" style="62" bestFit="1" customWidth="1"/>
    <col min="7941" max="7941" width="15.42578125" style="62" bestFit="1" customWidth="1"/>
    <col min="7942" max="7942" width="11.140625" style="62" bestFit="1" customWidth="1"/>
    <col min="7943" max="7943" width="15.5703125" style="62" bestFit="1" customWidth="1"/>
    <col min="7944" max="7944" width="12.7109375" style="62" bestFit="1" customWidth="1"/>
    <col min="7945" max="8190" width="9.140625" style="62"/>
    <col min="8191" max="8191" width="19.28515625" style="62" customWidth="1"/>
    <col min="8192" max="8192" width="21.140625" style="62" customWidth="1"/>
    <col min="8193" max="8193" width="22" style="62" bestFit="1" customWidth="1"/>
    <col min="8194" max="8195" width="12" style="62" bestFit="1" customWidth="1"/>
    <col min="8196" max="8196" width="11.5703125" style="62" bestFit="1" customWidth="1"/>
    <col min="8197" max="8197" width="15.42578125" style="62" bestFit="1" customWidth="1"/>
    <col min="8198" max="8198" width="11.140625" style="62" bestFit="1" customWidth="1"/>
    <col min="8199" max="8199" width="15.5703125" style="62" bestFit="1" customWidth="1"/>
    <col min="8200" max="8200" width="12.7109375" style="62" bestFit="1" customWidth="1"/>
    <col min="8201" max="8446" width="9.140625" style="62"/>
    <col min="8447" max="8447" width="19.28515625" style="62" customWidth="1"/>
    <col min="8448" max="8448" width="21.140625" style="62" customWidth="1"/>
    <col min="8449" max="8449" width="22" style="62" bestFit="1" customWidth="1"/>
    <col min="8450" max="8451" width="12" style="62" bestFit="1" customWidth="1"/>
    <col min="8452" max="8452" width="11.5703125" style="62" bestFit="1" customWidth="1"/>
    <col min="8453" max="8453" width="15.42578125" style="62" bestFit="1" customWidth="1"/>
    <col min="8454" max="8454" width="11.140625" style="62" bestFit="1" customWidth="1"/>
    <col min="8455" max="8455" width="15.5703125" style="62" bestFit="1" customWidth="1"/>
    <col min="8456" max="8456" width="12.7109375" style="62" bestFit="1" customWidth="1"/>
    <col min="8457" max="8702" width="9.140625" style="62"/>
    <col min="8703" max="8703" width="19.28515625" style="62" customWidth="1"/>
    <col min="8704" max="8704" width="21.140625" style="62" customWidth="1"/>
    <col min="8705" max="8705" width="22" style="62" bestFit="1" customWidth="1"/>
    <col min="8706" max="8707" width="12" style="62" bestFit="1" customWidth="1"/>
    <col min="8708" max="8708" width="11.5703125" style="62" bestFit="1" customWidth="1"/>
    <col min="8709" max="8709" width="15.42578125" style="62" bestFit="1" customWidth="1"/>
    <col min="8710" max="8710" width="11.140625" style="62" bestFit="1" customWidth="1"/>
    <col min="8711" max="8711" width="15.5703125" style="62" bestFit="1" customWidth="1"/>
    <col min="8712" max="8712" width="12.7109375" style="62" bestFit="1" customWidth="1"/>
    <col min="8713" max="8958" width="9.140625" style="62"/>
    <col min="8959" max="8959" width="19.28515625" style="62" customWidth="1"/>
    <col min="8960" max="8960" width="21.140625" style="62" customWidth="1"/>
    <col min="8961" max="8961" width="22" style="62" bestFit="1" customWidth="1"/>
    <col min="8962" max="8963" width="12" style="62" bestFit="1" customWidth="1"/>
    <col min="8964" max="8964" width="11.5703125" style="62" bestFit="1" customWidth="1"/>
    <col min="8965" max="8965" width="15.42578125" style="62" bestFit="1" customWidth="1"/>
    <col min="8966" max="8966" width="11.140625" style="62" bestFit="1" customWidth="1"/>
    <col min="8967" max="8967" width="15.5703125" style="62" bestFit="1" customWidth="1"/>
    <col min="8968" max="8968" width="12.7109375" style="62" bestFit="1" customWidth="1"/>
    <col min="8969" max="9214" width="9.140625" style="62"/>
    <col min="9215" max="9215" width="19.28515625" style="62" customWidth="1"/>
    <col min="9216" max="9216" width="21.140625" style="62" customWidth="1"/>
    <col min="9217" max="9217" width="22" style="62" bestFit="1" customWidth="1"/>
    <col min="9218" max="9219" width="12" style="62" bestFit="1" customWidth="1"/>
    <col min="9220" max="9220" width="11.5703125" style="62" bestFit="1" customWidth="1"/>
    <col min="9221" max="9221" width="15.42578125" style="62" bestFit="1" customWidth="1"/>
    <col min="9222" max="9222" width="11.140625" style="62" bestFit="1" customWidth="1"/>
    <col min="9223" max="9223" width="15.5703125" style="62" bestFit="1" customWidth="1"/>
    <col min="9224" max="9224" width="12.7109375" style="62" bestFit="1" customWidth="1"/>
    <col min="9225" max="9470" width="9.140625" style="62"/>
    <col min="9471" max="9471" width="19.28515625" style="62" customWidth="1"/>
    <col min="9472" max="9472" width="21.140625" style="62" customWidth="1"/>
    <col min="9473" max="9473" width="22" style="62" bestFit="1" customWidth="1"/>
    <col min="9474" max="9475" width="12" style="62" bestFit="1" customWidth="1"/>
    <col min="9476" max="9476" width="11.5703125" style="62" bestFit="1" customWidth="1"/>
    <col min="9477" max="9477" width="15.42578125" style="62" bestFit="1" customWidth="1"/>
    <col min="9478" max="9478" width="11.140625" style="62" bestFit="1" customWidth="1"/>
    <col min="9479" max="9479" width="15.5703125" style="62" bestFit="1" customWidth="1"/>
    <col min="9480" max="9480" width="12.7109375" style="62" bestFit="1" customWidth="1"/>
    <col min="9481" max="9726" width="9.140625" style="62"/>
    <col min="9727" max="9727" width="19.28515625" style="62" customWidth="1"/>
    <col min="9728" max="9728" width="21.140625" style="62" customWidth="1"/>
    <col min="9729" max="9729" width="22" style="62" bestFit="1" customWidth="1"/>
    <col min="9730" max="9731" width="12" style="62" bestFit="1" customWidth="1"/>
    <col min="9732" max="9732" width="11.5703125" style="62" bestFit="1" customWidth="1"/>
    <col min="9733" max="9733" width="15.42578125" style="62" bestFit="1" customWidth="1"/>
    <col min="9734" max="9734" width="11.140625" style="62" bestFit="1" customWidth="1"/>
    <col min="9735" max="9735" width="15.5703125" style="62" bestFit="1" customWidth="1"/>
    <col min="9736" max="9736" width="12.7109375" style="62" bestFit="1" customWidth="1"/>
    <col min="9737" max="9982" width="9.140625" style="62"/>
    <col min="9983" max="9983" width="19.28515625" style="62" customWidth="1"/>
    <col min="9984" max="9984" width="21.140625" style="62" customWidth="1"/>
    <col min="9985" max="9985" width="22" style="62" bestFit="1" customWidth="1"/>
    <col min="9986" max="9987" width="12" style="62" bestFit="1" customWidth="1"/>
    <col min="9988" max="9988" width="11.5703125" style="62" bestFit="1" customWidth="1"/>
    <col min="9989" max="9989" width="15.42578125" style="62" bestFit="1" customWidth="1"/>
    <col min="9990" max="9990" width="11.140625" style="62" bestFit="1" customWidth="1"/>
    <col min="9991" max="9991" width="15.5703125" style="62" bestFit="1" customWidth="1"/>
    <col min="9992" max="9992" width="12.7109375" style="62" bestFit="1" customWidth="1"/>
    <col min="9993" max="10238" width="9.140625" style="62"/>
    <col min="10239" max="10239" width="19.28515625" style="62" customWidth="1"/>
    <col min="10240" max="10240" width="21.140625" style="62" customWidth="1"/>
    <col min="10241" max="10241" width="22" style="62" bestFit="1" customWidth="1"/>
    <col min="10242" max="10243" width="12" style="62" bestFit="1" customWidth="1"/>
    <col min="10244" max="10244" width="11.5703125" style="62" bestFit="1" customWidth="1"/>
    <col min="10245" max="10245" width="15.42578125" style="62" bestFit="1" customWidth="1"/>
    <col min="10246" max="10246" width="11.140625" style="62" bestFit="1" customWidth="1"/>
    <col min="10247" max="10247" width="15.5703125" style="62" bestFit="1" customWidth="1"/>
    <col min="10248" max="10248" width="12.7109375" style="62" bestFit="1" customWidth="1"/>
    <col min="10249" max="10494" width="9.140625" style="62"/>
    <col min="10495" max="10495" width="19.28515625" style="62" customWidth="1"/>
    <col min="10496" max="10496" width="21.140625" style="62" customWidth="1"/>
    <col min="10497" max="10497" width="22" style="62" bestFit="1" customWidth="1"/>
    <col min="10498" max="10499" width="12" style="62" bestFit="1" customWidth="1"/>
    <col min="10500" max="10500" width="11.5703125" style="62" bestFit="1" customWidth="1"/>
    <col min="10501" max="10501" width="15.42578125" style="62" bestFit="1" customWidth="1"/>
    <col min="10502" max="10502" width="11.140625" style="62" bestFit="1" customWidth="1"/>
    <col min="10503" max="10503" width="15.5703125" style="62" bestFit="1" customWidth="1"/>
    <col min="10504" max="10504" width="12.7109375" style="62" bestFit="1" customWidth="1"/>
    <col min="10505" max="10750" width="9.140625" style="62"/>
    <col min="10751" max="10751" width="19.28515625" style="62" customWidth="1"/>
    <col min="10752" max="10752" width="21.140625" style="62" customWidth="1"/>
    <col min="10753" max="10753" width="22" style="62" bestFit="1" customWidth="1"/>
    <col min="10754" max="10755" width="12" style="62" bestFit="1" customWidth="1"/>
    <col min="10756" max="10756" width="11.5703125" style="62" bestFit="1" customWidth="1"/>
    <col min="10757" max="10757" width="15.42578125" style="62" bestFit="1" customWidth="1"/>
    <col min="10758" max="10758" width="11.140625" style="62" bestFit="1" customWidth="1"/>
    <col min="10759" max="10759" width="15.5703125" style="62" bestFit="1" customWidth="1"/>
    <col min="10760" max="10760" width="12.7109375" style="62" bestFit="1" customWidth="1"/>
    <col min="10761" max="11006" width="9.140625" style="62"/>
    <col min="11007" max="11007" width="19.28515625" style="62" customWidth="1"/>
    <col min="11008" max="11008" width="21.140625" style="62" customWidth="1"/>
    <col min="11009" max="11009" width="22" style="62" bestFit="1" customWidth="1"/>
    <col min="11010" max="11011" width="12" style="62" bestFit="1" customWidth="1"/>
    <col min="11012" max="11012" width="11.5703125" style="62" bestFit="1" customWidth="1"/>
    <col min="11013" max="11013" width="15.42578125" style="62" bestFit="1" customWidth="1"/>
    <col min="11014" max="11014" width="11.140625" style="62" bestFit="1" customWidth="1"/>
    <col min="11015" max="11015" width="15.5703125" style="62" bestFit="1" customWidth="1"/>
    <col min="11016" max="11016" width="12.7109375" style="62" bestFit="1" customWidth="1"/>
    <col min="11017" max="11262" width="9.140625" style="62"/>
    <col min="11263" max="11263" width="19.28515625" style="62" customWidth="1"/>
    <col min="11264" max="11264" width="21.140625" style="62" customWidth="1"/>
    <col min="11265" max="11265" width="22" style="62" bestFit="1" customWidth="1"/>
    <col min="11266" max="11267" width="12" style="62" bestFit="1" customWidth="1"/>
    <col min="11268" max="11268" width="11.5703125" style="62" bestFit="1" customWidth="1"/>
    <col min="11269" max="11269" width="15.42578125" style="62" bestFit="1" customWidth="1"/>
    <col min="11270" max="11270" width="11.140625" style="62" bestFit="1" customWidth="1"/>
    <col min="11271" max="11271" width="15.5703125" style="62" bestFit="1" customWidth="1"/>
    <col min="11272" max="11272" width="12.7109375" style="62" bestFit="1" customWidth="1"/>
    <col min="11273" max="11518" width="9.140625" style="62"/>
    <col min="11519" max="11519" width="19.28515625" style="62" customWidth="1"/>
    <col min="11520" max="11520" width="21.140625" style="62" customWidth="1"/>
    <col min="11521" max="11521" width="22" style="62" bestFit="1" customWidth="1"/>
    <col min="11522" max="11523" width="12" style="62" bestFit="1" customWidth="1"/>
    <col min="11524" max="11524" width="11.5703125" style="62" bestFit="1" customWidth="1"/>
    <col min="11525" max="11525" width="15.42578125" style="62" bestFit="1" customWidth="1"/>
    <col min="11526" max="11526" width="11.140625" style="62" bestFit="1" customWidth="1"/>
    <col min="11527" max="11527" width="15.5703125" style="62" bestFit="1" customWidth="1"/>
    <col min="11528" max="11528" width="12.7109375" style="62" bestFit="1" customWidth="1"/>
    <col min="11529" max="11774" width="9.140625" style="62"/>
    <col min="11775" max="11775" width="19.28515625" style="62" customWidth="1"/>
    <col min="11776" max="11776" width="21.140625" style="62" customWidth="1"/>
    <col min="11777" max="11777" width="22" style="62" bestFit="1" customWidth="1"/>
    <col min="11778" max="11779" width="12" style="62" bestFit="1" customWidth="1"/>
    <col min="11780" max="11780" width="11.5703125" style="62" bestFit="1" customWidth="1"/>
    <col min="11781" max="11781" width="15.42578125" style="62" bestFit="1" customWidth="1"/>
    <col min="11782" max="11782" width="11.140625" style="62" bestFit="1" customWidth="1"/>
    <col min="11783" max="11783" width="15.5703125" style="62" bestFit="1" customWidth="1"/>
    <col min="11784" max="11784" width="12.7109375" style="62" bestFit="1" customWidth="1"/>
    <col min="11785" max="12030" width="9.140625" style="62"/>
    <col min="12031" max="12031" width="19.28515625" style="62" customWidth="1"/>
    <col min="12032" max="12032" width="21.140625" style="62" customWidth="1"/>
    <col min="12033" max="12033" width="22" style="62" bestFit="1" customWidth="1"/>
    <col min="12034" max="12035" width="12" style="62" bestFit="1" customWidth="1"/>
    <col min="12036" max="12036" width="11.5703125" style="62" bestFit="1" customWidth="1"/>
    <col min="12037" max="12037" width="15.42578125" style="62" bestFit="1" customWidth="1"/>
    <col min="12038" max="12038" width="11.140625" style="62" bestFit="1" customWidth="1"/>
    <col min="12039" max="12039" width="15.5703125" style="62" bestFit="1" customWidth="1"/>
    <col min="12040" max="12040" width="12.7109375" style="62" bestFit="1" customWidth="1"/>
    <col min="12041" max="12286" width="9.140625" style="62"/>
    <col min="12287" max="12287" width="19.28515625" style="62" customWidth="1"/>
    <col min="12288" max="12288" width="21.140625" style="62" customWidth="1"/>
    <col min="12289" max="12289" width="22" style="62" bestFit="1" customWidth="1"/>
    <col min="12290" max="12291" width="12" style="62" bestFit="1" customWidth="1"/>
    <col min="12292" max="12292" width="11.5703125" style="62" bestFit="1" customWidth="1"/>
    <col min="12293" max="12293" width="15.42578125" style="62" bestFit="1" customWidth="1"/>
    <col min="12294" max="12294" width="11.140625" style="62" bestFit="1" customWidth="1"/>
    <col min="12295" max="12295" width="15.5703125" style="62" bestFit="1" customWidth="1"/>
    <col min="12296" max="12296" width="12.7109375" style="62" bestFit="1" customWidth="1"/>
    <col min="12297" max="12542" width="9.140625" style="62"/>
    <col min="12543" max="12543" width="19.28515625" style="62" customWidth="1"/>
    <col min="12544" max="12544" width="21.140625" style="62" customWidth="1"/>
    <col min="12545" max="12545" width="22" style="62" bestFit="1" customWidth="1"/>
    <col min="12546" max="12547" width="12" style="62" bestFit="1" customWidth="1"/>
    <col min="12548" max="12548" width="11.5703125" style="62" bestFit="1" customWidth="1"/>
    <col min="12549" max="12549" width="15.42578125" style="62" bestFit="1" customWidth="1"/>
    <col min="12550" max="12550" width="11.140625" style="62" bestFit="1" customWidth="1"/>
    <col min="12551" max="12551" width="15.5703125" style="62" bestFit="1" customWidth="1"/>
    <col min="12552" max="12552" width="12.7109375" style="62" bestFit="1" customWidth="1"/>
    <col min="12553" max="12798" width="9.140625" style="62"/>
    <col min="12799" max="12799" width="19.28515625" style="62" customWidth="1"/>
    <col min="12800" max="12800" width="21.140625" style="62" customWidth="1"/>
    <col min="12801" max="12801" width="22" style="62" bestFit="1" customWidth="1"/>
    <col min="12802" max="12803" width="12" style="62" bestFit="1" customWidth="1"/>
    <col min="12804" max="12804" width="11.5703125" style="62" bestFit="1" customWidth="1"/>
    <col min="12805" max="12805" width="15.42578125" style="62" bestFit="1" customWidth="1"/>
    <col min="12806" max="12806" width="11.140625" style="62" bestFit="1" customWidth="1"/>
    <col min="12807" max="12807" width="15.5703125" style="62" bestFit="1" customWidth="1"/>
    <col min="12808" max="12808" width="12.7109375" style="62" bestFit="1" customWidth="1"/>
    <col min="12809" max="13054" width="9.140625" style="62"/>
    <col min="13055" max="13055" width="19.28515625" style="62" customWidth="1"/>
    <col min="13056" max="13056" width="21.140625" style="62" customWidth="1"/>
    <col min="13057" max="13057" width="22" style="62" bestFit="1" customWidth="1"/>
    <col min="13058" max="13059" width="12" style="62" bestFit="1" customWidth="1"/>
    <col min="13060" max="13060" width="11.5703125" style="62" bestFit="1" customWidth="1"/>
    <col min="13061" max="13061" width="15.42578125" style="62" bestFit="1" customWidth="1"/>
    <col min="13062" max="13062" width="11.140625" style="62" bestFit="1" customWidth="1"/>
    <col min="13063" max="13063" width="15.5703125" style="62" bestFit="1" customWidth="1"/>
    <col min="13064" max="13064" width="12.7109375" style="62" bestFit="1" customWidth="1"/>
    <col min="13065" max="13310" width="9.140625" style="62"/>
    <col min="13311" max="13311" width="19.28515625" style="62" customWidth="1"/>
    <col min="13312" max="13312" width="21.140625" style="62" customWidth="1"/>
    <col min="13313" max="13313" width="22" style="62" bestFit="1" customWidth="1"/>
    <col min="13314" max="13315" width="12" style="62" bestFit="1" customWidth="1"/>
    <col min="13316" max="13316" width="11.5703125" style="62" bestFit="1" customWidth="1"/>
    <col min="13317" max="13317" width="15.42578125" style="62" bestFit="1" customWidth="1"/>
    <col min="13318" max="13318" width="11.140625" style="62" bestFit="1" customWidth="1"/>
    <col min="13319" max="13319" width="15.5703125" style="62" bestFit="1" customWidth="1"/>
    <col min="13320" max="13320" width="12.7109375" style="62" bestFit="1" customWidth="1"/>
    <col min="13321" max="13566" width="9.140625" style="62"/>
    <col min="13567" max="13567" width="19.28515625" style="62" customWidth="1"/>
    <col min="13568" max="13568" width="21.140625" style="62" customWidth="1"/>
    <col min="13569" max="13569" width="22" style="62" bestFit="1" customWidth="1"/>
    <col min="13570" max="13571" width="12" style="62" bestFit="1" customWidth="1"/>
    <col min="13572" max="13572" width="11.5703125" style="62" bestFit="1" customWidth="1"/>
    <col min="13573" max="13573" width="15.42578125" style="62" bestFit="1" customWidth="1"/>
    <col min="13574" max="13574" width="11.140625" style="62" bestFit="1" customWidth="1"/>
    <col min="13575" max="13575" width="15.5703125" style="62" bestFit="1" customWidth="1"/>
    <col min="13576" max="13576" width="12.7109375" style="62" bestFit="1" customWidth="1"/>
    <col min="13577" max="13822" width="9.140625" style="62"/>
    <col min="13823" max="13823" width="19.28515625" style="62" customWidth="1"/>
    <col min="13824" max="13824" width="21.140625" style="62" customWidth="1"/>
    <col min="13825" max="13825" width="22" style="62" bestFit="1" customWidth="1"/>
    <col min="13826" max="13827" width="12" style="62" bestFit="1" customWidth="1"/>
    <col min="13828" max="13828" width="11.5703125" style="62" bestFit="1" customWidth="1"/>
    <col min="13829" max="13829" width="15.42578125" style="62" bestFit="1" customWidth="1"/>
    <col min="13830" max="13830" width="11.140625" style="62" bestFit="1" customWidth="1"/>
    <col min="13831" max="13831" width="15.5703125" style="62" bestFit="1" customWidth="1"/>
    <col min="13832" max="13832" width="12.7109375" style="62" bestFit="1" customWidth="1"/>
    <col min="13833" max="14078" width="9.140625" style="62"/>
    <col min="14079" max="14079" width="19.28515625" style="62" customWidth="1"/>
    <col min="14080" max="14080" width="21.140625" style="62" customWidth="1"/>
    <col min="14081" max="14081" width="22" style="62" bestFit="1" customWidth="1"/>
    <col min="14082" max="14083" width="12" style="62" bestFit="1" customWidth="1"/>
    <col min="14084" max="14084" width="11.5703125" style="62" bestFit="1" customWidth="1"/>
    <col min="14085" max="14085" width="15.42578125" style="62" bestFit="1" customWidth="1"/>
    <col min="14086" max="14086" width="11.140625" style="62" bestFit="1" customWidth="1"/>
    <col min="14087" max="14087" width="15.5703125" style="62" bestFit="1" customWidth="1"/>
    <col min="14088" max="14088" width="12.7109375" style="62" bestFit="1" customWidth="1"/>
    <col min="14089" max="14334" width="9.140625" style="62"/>
    <col min="14335" max="14335" width="19.28515625" style="62" customWidth="1"/>
    <col min="14336" max="14336" width="21.140625" style="62" customWidth="1"/>
    <col min="14337" max="14337" width="22" style="62" bestFit="1" customWidth="1"/>
    <col min="14338" max="14339" width="12" style="62" bestFit="1" customWidth="1"/>
    <col min="14340" max="14340" width="11.5703125" style="62" bestFit="1" customWidth="1"/>
    <col min="14341" max="14341" width="15.42578125" style="62" bestFit="1" customWidth="1"/>
    <col min="14342" max="14342" width="11.140625" style="62" bestFit="1" customWidth="1"/>
    <col min="14343" max="14343" width="15.5703125" style="62" bestFit="1" customWidth="1"/>
    <col min="14344" max="14344" width="12.7109375" style="62" bestFit="1" customWidth="1"/>
    <col min="14345" max="14590" width="9.140625" style="62"/>
    <col min="14591" max="14591" width="19.28515625" style="62" customWidth="1"/>
    <col min="14592" max="14592" width="21.140625" style="62" customWidth="1"/>
    <col min="14593" max="14593" width="22" style="62" bestFit="1" customWidth="1"/>
    <col min="14594" max="14595" width="12" style="62" bestFit="1" customWidth="1"/>
    <col min="14596" max="14596" width="11.5703125" style="62" bestFit="1" customWidth="1"/>
    <col min="14597" max="14597" width="15.42578125" style="62" bestFit="1" customWidth="1"/>
    <col min="14598" max="14598" width="11.140625" style="62" bestFit="1" customWidth="1"/>
    <col min="14599" max="14599" width="15.5703125" style="62" bestFit="1" customWidth="1"/>
    <col min="14600" max="14600" width="12.7109375" style="62" bestFit="1" customWidth="1"/>
    <col min="14601" max="14846" width="9.140625" style="62"/>
    <col min="14847" max="14847" width="19.28515625" style="62" customWidth="1"/>
    <col min="14848" max="14848" width="21.140625" style="62" customWidth="1"/>
    <col min="14849" max="14849" width="22" style="62" bestFit="1" customWidth="1"/>
    <col min="14850" max="14851" width="12" style="62" bestFit="1" customWidth="1"/>
    <col min="14852" max="14852" width="11.5703125" style="62" bestFit="1" customWidth="1"/>
    <col min="14853" max="14853" width="15.42578125" style="62" bestFit="1" customWidth="1"/>
    <col min="14854" max="14854" width="11.140625" style="62" bestFit="1" customWidth="1"/>
    <col min="14855" max="14855" width="15.5703125" style="62" bestFit="1" customWidth="1"/>
    <col min="14856" max="14856" width="12.7109375" style="62" bestFit="1" customWidth="1"/>
    <col min="14857" max="15102" width="9.140625" style="62"/>
    <col min="15103" max="15103" width="19.28515625" style="62" customWidth="1"/>
    <col min="15104" max="15104" width="21.140625" style="62" customWidth="1"/>
    <col min="15105" max="15105" width="22" style="62" bestFit="1" customWidth="1"/>
    <col min="15106" max="15107" width="12" style="62" bestFit="1" customWidth="1"/>
    <col min="15108" max="15108" width="11.5703125" style="62" bestFit="1" customWidth="1"/>
    <col min="15109" max="15109" width="15.42578125" style="62" bestFit="1" customWidth="1"/>
    <col min="15110" max="15110" width="11.140625" style="62" bestFit="1" customWidth="1"/>
    <col min="15111" max="15111" width="15.5703125" style="62" bestFit="1" customWidth="1"/>
    <col min="15112" max="15112" width="12.7109375" style="62" bestFit="1" customWidth="1"/>
    <col min="15113" max="15358" width="9.140625" style="62"/>
    <col min="15359" max="15359" width="19.28515625" style="62" customWidth="1"/>
    <col min="15360" max="15360" width="21.140625" style="62" customWidth="1"/>
    <col min="15361" max="15361" width="22" style="62" bestFit="1" customWidth="1"/>
    <col min="15362" max="15363" width="12" style="62" bestFit="1" customWidth="1"/>
    <col min="15364" max="15364" width="11.5703125" style="62" bestFit="1" customWidth="1"/>
    <col min="15365" max="15365" width="15.42578125" style="62" bestFit="1" customWidth="1"/>
    <col min="15366" max="15366" width="11.140625" style="62" bestFit="1" customWidth="1"/>
    <col min="15367" max="15367" width="15.5703125" style="62" bestFit="1" customWidth="1"/>
    <col min="15368" max="15368" width="12.7109375" style="62" bestFit="1" customWidth="1"/>
    <col min="15369" max="15614" width="9.140625" style="62"/>
    <col min="15615" max="15615" width="19.28515625" style="62" customWidth="1"/>
    <col min="15616" max="15616" width="21.140625" style="62" customWidth="1"/>
    <col min="15617" max="15617" width="22" style="62" bestFit="1" customWidth="1"/>
    <col min="15618" max="15619" width="12" style="62" bestFit="1" customWidth="1"/>
    <col min="15620" max="15620" width="11.5703125" style="62" bestFit="1" customWidth="1"/>
    <col min="15621" max="15621" width="15.42578125" style="62" bestFit="1" customWidth="1"/>
    <col min="15622" max="15622" width="11.140625" style="62" bestFit="1" customWidth="1"/>
    <col min="15623" max="15623" width="15.5703125" style="62" bestFit="1" customWidth="1"/>
    <col min="15624" max="15624" width="12.7109375" style="62" bestFit="1" customWidth="1"/>
    <col min="15625" max="15870" width="9.140625" style="62"/>
    <col min="15871" max="15871" width="19.28515625" style="62" customWidth="1"/>
    <col min="15872" max="15872" width="21.140625" style="62" customWidth="1"/>
    <col min="15873" max="15873" width="22" style="62" bestFit="1" customWidth="1"/>
    <col min="15874" max="15875" width="12" style="62" bestFit="1" customWidth="1"/>
    <col min="15876" max="15876" width="11.5703125" style="62" bestFit="1" customWidth="1"/>
    <col min="15877" max="15877" width="15.42578125" style="62" bestFit="1" customWidth="1"/>
    <col min="15878" max="15878" width="11.140625" style="62" bestFit="1" customWidth="1"/>
    <col min="15879" max="15879" width="15.5703125" style="62" bestFit="1" customWidth="1"/>
    <col min="15880" max="15880" width="12.7109375" style="62" bestFit="1" customWidth="1"/>
    <col min="15881" max="16126" width="9.140625" style="62"/>
    <col min="16127" max="16127" width="19.28515625" style="62" customWidth="1"/>
    <col min="16128" max="16128" width="21.140625" style="62" customWidth="1"/>
    <col min="16129" max="16129" width="22" style="62" bestFit="1" customWidth="1"/>
    <col min="16130" max="16131" width="12" style="62" bestFit="1" customWidth="1"/>
    <col min="16132" max="16132" width="11.5703125" style="62" bestFit="1" customWidth="1"/>
    <col min="16133" max="16133" width="15.42578125" style="62" bestFit="1" customWidth="1"/>
    <col min="16134" max="16134" width="11.140625" style="62" bestFit="1" customWidth="1"/>
    <col min="16135" max="16135" width="15.5703125" style="62" bestFit="1" customWidth="1"/>
    <col min="16136" max="16136" width="12.7109375" style="62" bestFit="1" customWidth="1"/>
    <col min="16137" max="16384" width="9.140625" style="62"/>
  </cols>
  <sheetData>
    <row r="1" spans="1:8" s="33" customFormat="1" ht="20.100000000000001" customHeight="1" x14ac:dyDescent="0.2">
      <c r="A1" s="162" t="s">
        <v>56</v>
      </c>
      <c r="B1" s="163"/>
      <c r="C1" s="163"/>
      <c r="D1" s="163"/>
      <c r="E1" s="163"/>
      <c r="F1" s="163"/>
      <c r="G1" s="163"/>
      <c r="H1" s="163"/>
    </row>
    <row r="2" spans="1:8" s="33" customFormat="1" ht="20.100000000000001" customHeight="1" x14ac:dyDescent="0.2">
      <c r="A2" s="171" t="s">
        <v>1396</v>
      </c>
      <c r="B2" s="165"/>
      <c r="C2" s="165"/>
      <c r="D2" s="165"/>
      <c r="E2" s="165"/>
      <c r="F2" s="165"/>
      <c r="G2" s="165"/>
      <c r="H2" s="165"/>
    </row>
    <row r="3" spans="1:8" s="33" customFormat="1" ht="20.100000000000001" customHeight="1" x14ac:dyDescent="0.2">
      <c r="A3" s="34"/>
      <c r="B3" s="35"/>
      <c r="C3" s="35"/>
      <c r="D3" s="36"/>
      <c r="E3" s="36"/>
      <c r="F3" s="166" t="s">
        <v>57</v>
      </c>
      <c r="G3" s="167"/>
      <c r="H3" s="168"/>
    </row>
    <row r="4" spans="1:8" s="39" customFormat="1" ht="20.100000000000001" customHeight="1" x14ac:dyDescent="0.2">
      <c r="A4" s="37" t="s">
        <v>58</v>
      </c>
      <c r="B4" s="37" t="s">
        <v>59</v>
      </c>
      <c r="C4" s="37" t="s">
        <v>60</v>
      </c>
      <c r="D4" s="38" t="s">
        <v>61</v>
      </c>
      <c r="E4" s="38" t="s">
        <v>61</v>
      </c>
      <c r="F4" s="37" t="s">
        <v>62</v>
      </c>
      <c r="G4" s="169" t="s">
        <v>63</v>
      </c>
      <c r="H4" s="170"/>
    </row>
    <row r="5" spans="1:8" s="43" customFormat="1" ht="20.100000000000001" customHeight="1" x14ac:dyDescent="0.2">
      <c r="A5" s="40"/>
      <c r="B5" s="40"/>
      <c r="C5" s="41"/>
      <c r="D5" s="38" t="s">
        <v>65</v>
      </c>
      <c r="E5" s="38" t="s">
        <v>66</v>
      </c>
      <c r="F5" s="37"/>
      <c r="G5" s="37" t="s">
        <v>67</v>
      </c>
      <c r="H5" s="37" t="s">
        <v>68</v>
      </c>
    </row>
    <row r="6" spans="1:8" ht="20.100000000000001" customHeight="1" x14ac:dyDescent="0.2">
      <c r="A6" s="44" t="s">
        <v>69</v>
      </c>
      <c r="B6" s="44" t="s">
        <v>1321</v>
      </c>
      <c r="C6" s="44" t="s">
        <v>1322</v>
      </c>
      <c r="D6" s="57"/>
      <c r="E6" s="57"/>
      <c r="F6" s="58"/>
      <c r="G6" s="59"/>
      <c r="H6" s="59"/>
    </row>
    <row r="7" spans="1:8" ht="20.100000000000001" customHeight="1" x14ac:dyDescent="0.2">
      <c r="A7" s="44" t="s">
        <v>69</v>
      </c>
      <c r="B7" s="44" t="s">
        <v>1323</v>
      </c>
      <c r="C7" s="44" t="s">
        <v>1324</v>
      </c>
      <c r="D7" s="57"/>
      <c r="E7" s="57"/>
      <c r="F7" s="58"/>
      <c r="G7" s="59"/>
      <c r="H7" s="59"/>
    </row>
    <row r="8" spans="1:8" s="49" customFormat="1" ht="20.100000000000001" customHeight="1" x14ac:dyDescent="0.2">
      <c r="A8" s="44" t="s">
        <v>69</v>
      </c>
      <c r="B8" s="44" t="s">
        <v>1325</v>
      </c>
      <c r="C8" s="44" t="s">
        <v>1326</v>
      </c>
      <c r="D8" s="46"/>
      <c r="E8" s="46"/>
      <c r="F8" s="47"/>
      <c r="G8" s="48"/>
      <c r="H8" s="48"/>
    </row>
    <row r="9" spans="1:8" s="99" customFormat="1" ht="20.100000000000001" customHeight="1" x14ac:dyDescent="0.2">
      <c r="A9" s="91"/>
      <c r="B9" s="91"/>
      <c r="C9" s="91"/>
      <c r="D9" s="92">
        <v>42495</v>
      </c>
      <c r="E9" s="92">
        <v>42528</v>
      </c>
      <c r="F9" s="111">
        <v>24.86</v>
      </c>
      <c r="G9" s="93" t="s">
        <v>1330</v>
      </c>
      <c r="H9" s="93" t="s">
        <v>1327</v>
      </c>
    </row>
    <row r="10" spans="1:8" ht="20.100000000000001" customHeight="1" x14ac:dyDescent="0.2">
      <c r="A10" s="81"/>
      <c r="B10" s="81"/>
      <c r="C10" s="81"/>
      <c r="D10" s="82">
        <v>42528</v>
      </c>
      <c r="E10" s="82">
        <v>42558</v>
      </c>
      <c r="F10" s="110">
        <v>2.0699999999999998</v>
      </c>
      <c r="G10" s="84" t="s">
        <v>1327</v>
      </c>
      <c r="H10" s="84" t="s">
        <v>1328</v>
      </c>
    </row>
    <row r="11" spans="1:8" ht="20.100000000000001" customHeight="1" x14ac:dyDescent="0.2">
      <c r="A11" s="81"/>
      <c r="B11" s="81"/>
      <c r="C11" s="81"/>
      <c r="D11" s="82">
        <v>42558</v>
      </c>
      <c r="E11" s="82">
        <v>42586</v>
      </c>
      <c r="F11" s="110">
        <v>12.42</v>
      </c>
      <c r="G11" s="84" t="s">
        <v>1328</v>
      </c>
      <c r="H11" s="84" t="s">
        <v>1329</v>
      </c>
    </row>
    <row r="12" spans="1:8" ht="20.100000000000001" customHeight="1" x14ac:dyDescent="0.2">
      <c r="A12" s="81"/>
      <c r="B12" s="81"/>
      <c r="C12" s="81"/>
      <c r="D12" s="82"/>
      <c r="E12" s="82"/>
      <c r="F12" s="83"/>
      <c r="G12" s="84"/>
      <c r="H12" s="84"/>
    </row>
    <row r="14" spans="1:8" ht="20.100000000000001" customHeight="1" x14ac:dyDescent="0.2">
      <c r="F14" s="64">
        <f>SUM(F6:F12)</f>
        <v>39.35</v>
      </c>
    </row>
  </sheetData>
  <mergeCells count="4">
    <mergeCell ref="A1:H1"/>
    <mergeCell ref="A2:H2"/>
    <mergeCell ref="F3:H3"/>
    <mergeCell ref="G4:H4"/>
  </mergeCells>
  <pageMargins left="0.75" right="0.75" top="1" bottom="1" header="0.5" footer="0.5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Total Gas Commodity</vt:lpstr>
      <vt:lpstr>Nicor Enerchange</vt:lpstr>
      <vt:lpstr>Nicor-001</vt:lpstr>
      <vt:lpstr>Nicor-002</vt:lpstr>
      <vt:lpstr>Nicor-004</vt:lpstr>
      <vt:lpstr>Nicor-005</vt:lpstr>
      <vt:lpstr>Nicor-007</vt:lpstr>
      <vt:lpstr>Nicor-020</vt:lpstr>
      <vt:lpstr>Nicor-029</vt:lpstr>
      <vt:lpstr>Nicor-51</vt:lpstr>
      <vt:lpstr>Nicor-098</vt:lpstr>
      <vt:lpstr>'Nicor-007'!Print_Area</vt:lpstr>
      <vt:lpstr>'Nicor-007'!Print_Titles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Alvarado, Mylynna</dc:creator>
  <cp:lastModifiedBy>O'Donnell, Deborah</cp:lastModifiedBy>
  <dcterms:created xsi:type="dcterms:W3CDTF">2017-06-27T14:58:36Z</dcterms:created>
  <dcterms:modified xsi:type="dcterms:W3CDTF">2017-08-02T14:01:21Z</dcterms:modified>
</cp:coreProperties>
</file>